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tabRatio="953" activeTab="0"/>
  </bookViews>
  <sheets>
    <sheet name="2017-12-31." sheetId="1" r:id="rId1"/>
    <sheet name="pagal vsakį" sheetId="2" r:id="rId2"/>
  </sheets>
  <definedNames>
    <definedName name="_xlfn.AGGREGATE" hidden="1">#NAME?</definedName>
  </definedNames>
  <calcPr fullCalcOnLoad="1"/>
</workbook>
</file>

<file path=xl/comments2.xml><?xml version="1.0" encoding="utf-8"?>
<comments xmlns="http://schemas.openxmlformats.org/spreadsheetml/2006/main">
  <authors>
    <author>Vartotojas</author>
  </authors>
  <commentList>
    <comment ref="H6" authorId="0">
      <text>
        <r>
          <rPr>
            <b/>
            <sz val="9"/>
            <rFont val="Tahoma"/>
            <family val="0"/>
          </rPr>
          <t>Vartotojas: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<sst xmlns="http://schemas.openxmlformats.org/spreadsheetml/2006/main" count="160" uniqueCount="103">
  <si>
    <t>Daujėnų</t>
  </si>
  <si>
    <t>Joniškėlio</t>
  </si>
  <si>
    <t>krinčino</t>
  </si>
  <si>
    <t>Pasvalio ap</t>
  </si>
  <si>
    <t>Pumpėnų</t>
  </si>
  <si>
    <t>Pušaloto</t>
  </si>
  <si>
    <t>saločių</t>
  </si>
  <si>
    <t>Vaškų</t>
  </si>
  <si>
    <t>Joniškėlio m.</t>
  </si>
  <si>
    <t>Pasvalio m.</t>
  </si>
  <si>
    <t>Soc.par.sk</t>
  </si>
  <si>
    <t>Administracija</t>
  </si>
  <si>
    <t>VISO:</t>
  </si>
  <si>
    <t>Namišių</t>
  </si>
  <si>
    <t>Įstaigos</t>
  </si>
  <si>
    <t>VISO S.B.</t>
  </si>
  <si>
    <t>Kiti projektai</t>
  </si>
  <si>
    <t>VISO V.B.</t>
  </si>
  <si>
    <t>BDK</t>
  </si>
  <si>
    <t>VIP</t>
  </si>
  <si>
    <t>B</t>
  </si>
  <si>
    <t>Z</t>
  </si>
  <si>
    <t>D</t>
  </si>
  <si>
    <t>Sveikatos pr.</t>
  </si>
  <si>
    <t>Iškelta  BDK</t>
  </si>
  <si>
    <t xml:space="preserve">VALSTYBĖS B-TAS </t>
  </si>
  <si>
    <t>Iškelta  VIP</t>
  </si>
  <si>
    <t>Iškelta  kt proj</t>
  </si>
  <si>
    <t>proj. Nr.</t>
  </si>
  <si>
    <t>paskirstyta seniūnijoms</t>
  </si>
  <si>
    <t>Proj. Nr.</t>
  </si>
  <si>
    <t>Iškelta  KELIŲ</t>
  </si>
  <si>
    <t>Kelių</t>
  </si>
  <si>
    <t>Lėšos gautos iš Sveikatos ministerijos</t>
  </si>
  <si>
    <t>K</t>
  </si>
  <si>
    <t>Darbo birža</t>
  </si>
  <si>
    <t>Bendruomenių</t>
  </si>
  <si>
    <t>MMA</t>
  </si>
  <si>
    <t>VISO S.B.Be perduoto turto</t>
  </si>
  <si>
    <t>VISO S.B.(su perduotu turtu)</t>
  </si>
  <si>
    <t>VISO V.B.(Be turto)</t>
  </si>
  <si>
    <t>VISO        E.S. (Be turto)</t>
  </si>
  <si>
    <t>VISO        E.S. ( Su turtu)</t>
  </si>
  <si>
    <t>Kitų šaltinių   finansavimas</t>
  </si>
  <si>
    <t>VISO        Kitų šaltinių (be turto)</t>
  </si>
  <si>
    <t>VISO        Kitų šaltinių (su turtu)</t>
  </si>
  <si>
    <t>2 lentelė</t>
  </si>
  <si>
    <t xml:space="preserve">Joniškėlio </t>
  </si>
  <si>
    <t xml:space="preserve">Pumpėnų </t>
  </si>
  <si>
    <t xml:space="preserve">Pušaloto </t>
  </si>
  <si>
    <t xml:space="preserve">Vaškų </t>
  </si>
  <si>
    <t xml:space="preserve">Namišių </t>
  </si>
  <si>
    <t xml:space="preserve">Krinčino  </t>
  </si>
  <si>
    <t xml:space="preserve">Saločių </t>
  </si>
  <si>
    <t>Neformalus ugdymas</t>
  </si>
  <si>
    <t>ŠMP</t>
  </si>
  <si>
    <t xml:space="preserve"> Soc. paramos sk. atstaytmai</t>
  </si>
  <si>
    <t>X</t>
  </si>
  <si>
    <t>Europos sąjungos finansavimas Tarptautinių organizacijų finansavimas</t>
  </si>
  <si>
    <t>Turtas paskirstytas seniūnijoms</t>
  </si>
  <si>
    <t>Maisto produktų vežimo  san</t>
  </si>
  <si>
    <t>Pažyma fin skyriui</t>
  </si>
  <si>
    <t>VISO  V.B. (su turtu)</t>
  </si>
  <si>
    <t>Maisto produktų vežimas</t>
  </si>
  <si>
    <t>Pasvalio rajono savivaldybės administracija</t>
  </si>
  <si>
    <t>GAUTAS FINANSAVIMAS PAGAL VSAKĮ</t>
  </si>
  <si>
    <t>GAUTA FINANSAVIMO IŠ SAVIVALDYBĖS BIUDŽETO</t>
  </si>
  <si>
    <t>PAGAL VSAKĮ</t>
  </si>
  <si>
    <t>Pinigų princ.</t>
  </si>
  <si>
    <t>pažymos</t>
  </si>
  <si>
    <t>VIPAS</t>
  </si>
  <si>
    <t>KELIAI</t>
  </si>
  <si>
    <t>IŠ VISO pinigų principu</t>
  </si>
  <si>
    <t>Grąžintas fin.Finansų sk.(Iš ataskaitos)</t>
  </si>
  <si>
    <t>VISO gautas</t>
  </si>
  <si>
    <t>SAVIVALD.B-TAS</t>
  </si>
  <si>
    <t>VISO   S.B :</t>
  </si>
  <si>
    <t>VALSTYBĖS B-TAS</t>
  </si>
  <si>
    <t>Deleg</t>
  </si>
  <si>
    <t>Krepšelis</t>
  </si>
  <si>
    <t>VISO   V.B :</t>
  </si>
  <si>
    <t>E. SĄJ. B-TAS</t>
  </si>
  <si>
    <t>E.S finansavimas</t>
  </si>
  <si>
    <t>VISO   E.S :</t>
  </si>
  <si>
    <t>IŠ VISO:</t>
  </si>
  <si>
    <t>"Pažymos" Pridedama pažymų suma kad sumažinti finansavimą pinigų principu</t>
  </si>
  <si>
    <t>Grąžintas finansavimas finansų skyriui įrašoma iš ataskaitos (pažymos + realiai grąžintas finansavimas)pridedamas prie finansavimo pinigų principu</t>
  </si>
  <si>
    <t>K.Š. B-TAS</t>
  </si>
  <si>
    <t>K.S. finansavimas</t>
  </si>
  <si>
    <t>išlaidos</t>
  </si>
  <si>
    <t>nepiniginis turtas</t>
  </si>
  <si>
    <t>Iš jų:</t>
  </si>
  <si>
    <t>E</t>
  </si>
  <si>
    <t>W</t>
  </si>
  <si>
    <t>Z/AA/       72 proj</t>
  </si>
  <si>
    <t>Z/AA/        perduota seniūnijoms  72 proj</t>
  </si>
  <si>
    <t>SAVIVALDYBĖS B-TAS                               SAVIVALDYBĖS BIUDŽETAS                                                              SAVIVALDYBĖS BIUDŽETAS</t>
  </si>
  <si>
    <t>72;75</t>
  </si>
  <si>
    <t>Grąžino fin.skyriui    2017 finansavimas</t>
  </si>
  <si>
    <r>
      <t xml:space="preserve">Gautas finansavimas  </t>
    </r>
    <r>
      <rPr>
        <b/>
        <i/>
        <sz val="12"/>
        <rFont val="Arial"/>
        <family val="2"/>
      </rPr>
      <t>2017-12-31(Iš finansavimo ataskaitos)</t>
    </r>
  </si>
  <si>
    <t>Žemės ūkio ministro įsakymas</t>
  </si>
  <si>
    <t>kita</t>
  </si>
  <si>
    <t>Žemės ūkio ministro isak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</si>
</sst>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0.0000"/>
    <numFmt numFmtId="175" formatCode="[$-427]yyyy\ &quot;m.&quot;\ mmmm\ d\ &quot;d.&quot;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2"/>
      <name val="Aharoni"/>
      <family val="0"/>
    </font>
    <font>
      <i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34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1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2" fontId="0" fillId="35" borderId="13" xfId="0" applyNumberFormat="1" applyFont="1" applyFill="1" applyBorder="1" applyAlignment="1">
      <alignment/>
    </xf>
    <xf numFmtId="2" fontId="0" fillId="13" borderId="12" xfId="0" applyNumberFormat="1" applyFont="1" applyFill="1" applyBorder="1" applyAlignment="1">
      <alignment/>
    </xf>
    <xf numFmtId="0" fontId="4" fillId="36" borderId="14" xfId="0" applyFont="1" applyFill="1" applyBorder="1" applyAlignment="1">
      <alignment wrapText="1"/>
    </xf>
    <xf numFmtId="0" fontId="4" fillId="36" borderId="15" xfId="0" applyFont="1" applyFill="1" applyBorder="1" applyAlignment="1">
      <alignment wrapText="1"/>
    </xf>
    <xf numFmtId="2" fontId="0" fillId="36" borderId="12" xfId="0" applyNumberFormat="1" applyFont="1" applyFill="1" applyBorder="1" applyAlignment="1">
      <alignment/>
    </xf>
    <xf numFmtId="0" fontId="0" fillId="12" borderId="12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6" fillId="13" borderId="13" xfId="0" applyFont="1" applyFill="1" applyBorder="1" applyAlignment="1">
      <alignment wrapText="1"/>
    </xf>
    <xf numFmtId="0" fontId="4" fillId="13" borderId="12" xfId="0" applyFont="1" applyFill="1" applyBorder="1" applyAlignment="1">
      <alignment wrapText="1"/>
    </xf>
    <xf numFmtId="2" fontId="7" fillId="4" borderId="12" xfId="0" applyNumberFormat="1" applyFont="1" applyFill="1" applyBorder="1" applyAlignment="1">
      <alignment/>
    </xf>
    <xf numFmtId="2" fontId="0" fillId="4" borderId="12" xfId="0" applyNumberFormat="1" applyFont="1" applyFill="1" applyBorder="1" applyAlignment="1">
      <alignment/>
    </xf>
    <xf numFmtId="2" fontId="0" fillId="4" borderId="12" xfId="0" applyNumberFormat="1" applyFont="1" applyFill="1" applyBorder="1" applyAlignment="1">
      <alignment wrapText="1"/>
    </xf>
    <xf numFmtId="2" fontId="62" fillId="4" borderId="12" xfId="0" applyNumberFormat="1" applyFont="1" applyFill="1" applyBorder="1" applyAlignment="1">
      <alignment/>
    </xf>
    <xf numFmtId="2" fontId="62" fillId="4" borderId="12" xfId="0" applyNumberFormat="1" applyFont="1" applyFill="1" applyBorder="1" applyAlignment="1">
      <alignment wrapText="1"/>
    </xf>
    <xf numFmtId="2" fontId="5" fillId="4" borderId="12" xfId="0" applyNumberFormat="1" applyFon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6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62" fillId="0" borderId="12" xfId="0" applyFont="1" applyFill="1" applyBorder="1" applyAlignment="1">
      <alignment/>
    </xf>
    <xf numFmtId="2" fontId="62" fillId="0" borderId="12" xfId="0" applyNumberFormat="1" applyFont="1" applyFill="1" applyBorder="1" applyAlignment="1">
      <alignment/>
    </xf>
    <xf numFmtId="2" fontId="62" fillId="13" borderId="12" xfId="0" applyNumberFormat="1" applyFont="1" applyFill="1" applyBorder="1" applyAlignment="1">
      <alignment/>
    </xf>
    <xf numFmtId="2" fontId="63" fillId="0" borderId="12" xfId="0" applyNumberFormat="1" applyFont="1" applyFill="1" applyBorder="1" applyAlignment="1">
      <alignment horizontal="right" wrapText="1"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2" fontId="64" fillId="33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2" fontId="63" fillId="0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0" fillId="3" borderId="12" xfId="0" applyFont="1" applyFill="1" applyBorder="1" applyAlignment="1">
      <alignment wrapText="1"/>
    </xf>
    <xf numFmtId="0" fontId="0" fillId="9" borderId="12" xfId="0" applyFont="1" applyFill="1" applyBorder="1" applyAlignment="1">
      <alignment wrapText="1"/>
    </xf>
    <xf numFmtId="0" fontId="0" fillId="3" borderId="15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2" fontId="0" fillId="12" borderId="12" xfId="0" applyNumberFormat="1" applyFont="1" applyFill="1" applyBorder="1" applyAlignment="1">
      <alignment/>
    </xf>
    <xf numFmtId="0" fontId="4" fillId="13" borderId="16" xfId="0" applyFont="1" applyFill="1" applyBorder="1" applyAlignment="1">
      <alignment wrapText="1"/>
    </xf>
    <xf numFmtId="2" fontId="62" fillId="0" borderId="12" xfId="0" applyNumberFormat="1" applyFont="1" applyFill="1" applyBorder="1" applyAlignment="1">
      <alignment horizontal="right" wrapText="1"/>
    </xf>
    <xf numFmtId="0" fontId="8" fillId="4" borderId="12" xfId="0" applyFont="1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14" fontId="4" fillId="0" borderId="0" xfId="0" applyNumberFormat="1" applyFont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3" fillId="38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14" borderId="12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14" fontId="8" fillId="0" borderId="0" xfId="0" applyNumberFormat="1" applyFont="1" applyAlignment="1">
      <alignment horizontal="center" wrapText="1"/>
    </xf>
    <xf numFmtId="0" fontId="2" fillId="0" borderId="16" xfId="0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0" fontId="2" fillId="38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3" fillId="38" borderId="13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40" borderId="12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14" borderId="12" xfId="0" applyNumberFormat="1" applyFont="1" applyFill="1" applyBorder="1" applyAlignment="1">
      <alignment/>
    </xf>
    <xf numFmtId="2" fontId="3" fillId="14" borderId="13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 horizontal="right"/>
    </xf>
    <xf numFmtId="2" fontId="12" fillId="0" borderId="12" xfId="0" applyNumberFormat="1" applyFont="1" applyFill="1" applyBorder="1" applyAlignment="1">
      <alignment horizontal="center"/>
    </xf>
    <xf numFmtId="2" fontId="4" fillId="39" borderId="12" xfId="0" applyNumberFormat="1" applyFont="1" applyFill="1" applyBorder="1" applyAlignment="1">
      <alignment/>
    </xf>
    <xf numFmtId="2" fontId="4" fillId="38" borderId="13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2" fontId="0" fillId="11" borderId="12" xfId="0" applyNumberFormat="1" applyFont="1" applyFill="1" applyBorder="1" applyAlignment="1">
      <alignment/>
    </xf>
    <xf numFmtId="2" fontId="0" fillId="11" borderId="12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" fontId="0" fillId="35" borderId="16" xfId="0" applyNumberFormat="1" applyFont="1" applyFill="1" applyBorder="1" applyAlignment="1">
      <alignment/>
    </xf>
    <xf numFmtId="0" fontId="0" fillId="3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37" borderId="12" xfId="0" applyFont="1" applyFill="1" applyBorder="1" applyAlignment="1">
      <alignment/>
    </xf>
    <xf numFmtId="2" fontId="62" fillId="37" borderId="12" xfId="0" applyNumberFormat="1" applyFont="1" applyFill="1" applyBorder="1" applyAlignment="1">
      <alignment/>
    </xf>
    <xf numFmtId="2" fontId="62" fillId="34" borderId="12" xfId="0" applyNumberFormat="1" applyFont="1" applyFill="1" applyBorder="1" applyAlignment="1">
      <alignment/>
    </xf>
    <xf numFmtId="2" fontId="7" fillId="37" borderId="12" xfId="0" applyNumberFormat="1" applyFont="1" applyFill="1" applyBorder="1" applyAlignment="1">
      <alignment/>
    </xf>
    <xf numFmtId="0" fontId="2" fillId="36" borderId="16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0" fillId="9" borderId="16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4" fillId="36" borderId="16" xfId="0" applyFont="1" applyFill="1" applyBorder="1" applyAlignment="1">
      <alignment horizontal="center" wrapText="1"/>
    </xf>
    <xf numFmtId="0" fontId="4" fillId="37" borderId="16" xfId="0" applyFont="1" applyFill="1" applyBorder="1" applyAlignment="1">
      <alignment wrapText="1"/>
    </xf>
    <xf numFmtId="0" fontId="23" fillId="0" borderId="13" xfId="0" applyFont="1" applyBorder="1" applyAlignment="1">
      <alignment/>
    </xf>
    <xf numFmtId="0" fontId="23" fillId="0" borderId="17" xfId="0" applyFont="1" applyBorder="1" applyAlignment="1">
      <alignment/>
    </xf>
    <xf numFmtId="0" fontId="4" fillId="35" borderId="12" xfId="0" applyFont="1" applyFill="1" applyBorder="1" applyAlignment="1">
      <alignment wrapText="1"/>
    </xf>
    <xf numFmtId="2" fontId="63" fillId="0" borderId="12" xfId="0" applyNumberFormat="1" applyFont="1" applyFill="1" applyBorder="1" applyAlignment="1">
      <alignment horizontal="center" wrapText="1"/>
    </xf>
    <xf numFmtId="1" fontId="65" fillId="0" borderId="12" xfId="0" applyNumberFormat="1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2" fontId="63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" fontId="63" fillId="37" borderId="12" xfId="0" applyNumberFormat="1" applyFon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12" borderId="13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37" borderId="22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3" fillId="41" borderId="12" xfId="0" applyFont="1" applyFill="1" applyBorder="1" applyAlignment="1">
      <alignment horizontal="right"/>
    </xf>
    <xf numFmtId="14" fontId="4" fillId="42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1" topLeftCell="V1" activePane="topRight" state="frozen"/>
      <selection pane="topLeft" activeCell="A4" sqref="A4"/>
      <selection pane="topRight" activeCell="AR24" sqref="AR24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10.7109375" style="0" customWidth="1"/>
    <col min="4" max="4" width="11.7109375" style="0" customWidth="1"/>
    <col min="5" max="5" width="12.28125" style="0" customWidth="1"/>
    <col min="6" max="6" width="11.7109375" style="0" customWidth="1"/>
    <col min="7" max="7" width="11.421875" style="0" customWidth="1"/>
    <col min="8" max="8" width="11.140625" style="0" customWidth="1"/>
    <col min="9" max="9" width="12.28125" style="0" customWidth="1"/>
    <col min="10" max="10" width="10.8515625" style="0" customWidth="1"/>
    <col min="11" max="11" width="12.28125" style="0" customWidth="1"/>
    <col min="12" max="12" width="9.8515625" style="0" customWidth="1"/>
    <col min="13" max="13" width="11.140625" style="0" customWidth="1"/>
    <col min="14" max="14" width="12.421875" style="0" customWidth="1"/>
    <col min="15" max="15" width="9.57421875" style="0" customWidth="1"/>
    <col min="16" max="16" width="12.8515625" style="0" customWidth="1"/>
    <col min="17" max="17" width="9.8515625" style="0" customWidth="1"/>
    <col min="18" max="18" width="10.28125" style="0" customWidth="1"/>
    <col min="19" max="19" width="9.8515625" style="0" customWidth="1"/>
    <col min="20" max="20" width="12.28125" style="0" customWidth="1"/>
    <col min="21" max="21" width="11.140625" style="0" customWidth="1"/>
    <col min="22" max="22" width="11.28125" style="0" customWidth="1"/>
    <col min="23" max="23" width="11.57421875" style="0" customWidth="1"/>
    <col min="24" max="24" width="11.28125" style="0" customWidth="1"/>
    <col min="25" max="25" width="9.421875" style="0" customWidth="1"/>
    <col min="26" max="26" width="10.00390625" style="0" customWidth="1"/>
    <col min="27" max="27" width="10.421875" style="0" customWidth="1"/>
    <col min="28" max="28" width="9.140625" style="0" customWidth="1"/>
    <col min="29" max="29" width="10.28125" style="0" customWidth="1"/>
    <col min="30" max="30" width="10.421875" style="0" customWidth="1"/>
    <col min="31" max="31" width="11.7109375" style="0" customWidth="1"/>
    <col min="32" max="32" width="8.421875" style="0" customWidth="1"/>
    <col min="33" max="33" width="8.8515625" style="0" customWidth="1"/>
    <col min="34" max="34" width="8.421875" style="0" customWidth="1"/>
    <col min="35" max="35" width="10.7109375" style="0" customWidth="1"/>
    <col min="36" max="36" width="11.7109375" style="0" customWidth="1"/>
    <col min="37" max="37" width="10.57421875" style="0" customWidth="1"/>
    <col min="38" max="38" width="9.140625" style="0" customWidth="1"/>
    <col min="39" max="39" width="11.7109375" style="0" customWidth="1"/>
    <col min="40" max="40" width="12.00390625" style="0" customWidth="1"/>
    <col min="41" max="41" width="11.00390625" style="0" customWidth="1"/>
    <col min="42" max="42" width="21.7109375" style="0" customWidth="1"/>
  </cols>
  <sheetData>
    <row r="1" spans="2:40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09" t="s">
        <v>46</v>
      </c>
      <c r="AK1" s="209"/>
      <c r="AL1" s="209"/>
      <c r="AM1" s="209"/>
      <c r="AN1" s="209"/>
    </row>
    <row r="2" spans="2:40" ht="15.75" thickBot="1">
      <c r="B2" s="210" t="s">
        <v>99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</row>
    <row r="3" spans="1:41" ht="15.75" customHeight="1" thickBot="1">
      <c r="A3" s="29"/>
      <c r="B3" s="216" t="s">
        <v>96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8"/>
      <c r="U3" s="215" t="s">
        <v>25</v>
      </c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</row>
    <row r="4" spans="1:42" s="8" customFormat="1" ht="63" customHeight="1">
      <c r="A4" s="30" t="s">
        <v>14</v>
      </c>
      <c r="B4" s="181" t="s">
        <v>20</v>
      </c>
      <c r="C4" s="182" t="s">
        <v>21</v>
      </c>
      <c r="D4" s="183" t="s">
        <v>94</v>
      </c>
      <c r="E4" s="184" t="s">
        <v>95</v>
      </c>
      <c r="F4" s="184" t="s">
        <v>98</v>
      </c>
      <c r="G4" s="185"/>
      <c r="H4" s="186" t="s">
        <v>15</v>
      </c>
      <c r="I4" s="185" t="s">
        <v>24</v>
      </c>
      <c r="J4" s="185" t="s">
        <v>26</v>
      </c>
      <c r="K4" s="185" t="s">
        <v>37</v>
      </c>
      <c r="L4" s="185" t="s">
        <v>100</v>
      </c>
      <c r="M4" s="185" t="s">
        <v>31</v>
      </c>
      <c r="N4" s="185" t="s">
        <v>54</v>
      </c>
      <c r="O4" s="185"/>
      <c r="P4" s="181" t="s">
        <v>38</v>
      </c>
      <c r="Q4" s="185" t="s">
        <v>61</v>
      </c>
      <c r="R4" s="185" t="s">
        <v>28</v>
      </c>
      <c r="S4" s="185" t="s">
        <v>27</v>
      </c>
      <c r="T4" s="187" t="s">
        <v>39</v>
      </c>
      <c r="U4" s="30" t="s">
        <v>22</v>
      </c>
      <c r="V4" s="30" t="s">
        <v>34</v>
      </c>
      <c r="W4" s="190" t="s">
        <v>93</v>
      </c>
      <c r="X4" s="25" t="s">
        <v>32</v>
      </c>
      <c r="Y4" s="25" t="s">
        <v>54</v>
      </c>
      <c r="Z4" s="24" t="s">
        <v>18</v>
      </c>
      <c r="AA4" s="25" t="s">
        <v>19</v>
      </c>
      <c r="AB4" s="25" t="s">
        <v>37</v>
      </c>
      <c r="AC4" s="185" t="s">
        <v>100</v>
      </c>
      <c r="AD4" s="25"/>
      <c r="AE4" s="48" t="s">
        <v>17</v>
      </c>
      <c r="AF4" s="78" t="s">
        <v>56</v>
      </c>
      <c r="AG4" s="24" t="s">
        <v>33</v>
      </c>
      <c r="AH4" s="24" t="s">
        <v>36</v>
      </c>
      <c r="AI4" s="24" t="s">
        <v>35</v>
      </c>
      <c r="AJ4" s="24" t="s">
        <v>16</v>
      </c>
      <c r="AK4" s="47" t="s">
        <v>40</v>
      </c>
      <c r="AL4" s="88" t="s">
        <v>30</v>
      </c>
      <c r="AM4" s="87" t="s">
        <v>63</v>
      </c>
      <c r="AN4" s="24" t="s">
        <v>29</v>
      </c>
      <c r="AO4" s="85" t="s">
        <v>62</v>
      </c>
      <c r="AP4" s="30" t="s">
        <v>14</v>
      </c>
    </row>
    <row r="5" spans="1:42" s="8" customFormat="1" ht="26.25" customHeight="1">
      <c r="A5" s="21" t="s">
        <v>10</v>
      </c>
      <c r="B5" s="26">
        <v>1142057.06</v>
      </c>
      <c r="C5" s="12"/>
      <c r="D5" s="11"/>
      <c r="E5" s="12"/>
      <c r="F5" s="12"/>
      <c r="G5" s="12"/>
      <c r="H5" s="50">
        <f>+SUM(B5:G5)</f>
        <v>1142057.06</v>
      </c>
      <c r="I5" s="56">
        <v>-450000</v>
      </c>
      <c r="J5" s="13"/>
      <c r="K5" s="13"/>
      <c r="L5" s="13"/>
      <c r="M5" s="13"/>
      <c r="N5" s="13"/>
      <c r="O5" s="13"/>
      <c r="P5" s="49">
        <f>+SUM(H5:O5)</f>
        <v>692057.06</v>
      </c>
      <c r="Q5" s="74"/>
      <c r="R5" s="74"/>
      <c r="S5" s="60"/>
      <c r="T5" s="180">
        <f>+P5+Q5+S5</f>
        <v>692057.06</v>
      </c>
      <c r="U5" s="167">
        <v>499158.3</v>
      </c>
      <c r="V5" s="13"/>
      <c r="W5" s="13"/>
      <c r="X5" s="13"/>
      <c r="Y5" s="56"/>
      <c r="Z5" s="56">
        <v>450000</v>
      </c>
      <c r="AA5" s="13"/>
      <c r="AB5" s="13"/>
      <c r="AC5" s="13"/>
      <c r="AD5" s="13"/>
      <c r="AE5" s="52">
        <f aca="true" t="shared" si="0" ref="AE5:AE17">+SUM(U5:AD5)</f>
        <v>949158.3</v>
      </c>
      <c r="AF5" s="12"/>
      <c r="AG5" s="12"/>
      <c r="AH5" s="14"/>
      <c r="AI5" s="12"/>
      <c r="AJ5" s="44">
        <v>3577881.63</v>
      </c>
      <c r="AK5" s="50">
        <f aca="true" t="shared" si="1" ref="AK5:AK17">+SUM(AE5:AJ5)</f>
        <v>4527039.93</v>
      </c>
      <c r="AL5" s="191"/>
      <c r="AM5" s="62"/>
      <c r="AN5" s="60"/>
      <c r="AO5" s="54">
        <f aca="true" t="shared" si="2" ref="AO5:AO17">+AK5+AN5+AM5</f>
        <v>4527039.93</v>
      </c>
      <c r="AP5" s="21" t="s">
        <v>10</v>
      </c>
    </row>
    <row r="6" spans="1:42" s="1" customFormat="1" ht="15" customHeight="1">
      <c r="A6" s="19" t="s">
        <v>0</v>
      </c>
      <c r="B6" s="17">
        <v>106610.23</v>
      </c>
      <c r="C6" s="11"/>
      <c r="D6" s="63"/>
      <c r="E6" s="63">
        <v>300</v>
      </c>
      <c r="F6" s="12"/>
      <c r="G6" s="11"/>
      <c r="H6" s="50">
        <f aca="true" t="shared" si="3" ref="H6:H16">+SUM(B6:G6)</f>
        <v>106910.23</v>
      </c>
      <c r="I6" s="12"/>
      <c r="J6" s="12"/>
      <c r="K6" s="11">
        <v>-900</v>
      </c>
      <c r="L6" s="12">
        <v>-900</v>
      </c>
      <c r="M6" s="12"/>
      <c r="N6" s="12"/>
      <c r="O6" s="12"/>
      <c r="P6" s="49">
        <f>+SUM(H6:O6)</f>
        <v>105110.23</v>
      </c>
      <c r="Q6" s="72"/>
      <c r="R6" s="72">
        <v>72</v>
      </c>
      <c r="S6" s="67">
        <v>127.58</v>
      </c>
      <c r="T6" s="180">
        <f aca="true" t="shared" si="4" ref="T6:T17">+P6+Q6+S6</f>
        <v>105237.81</v>
      </c>
      <c r="U6" s="167">
        <v>20000</v>
      </c>
      <c r="V6" s="13"/>
      <c r="W6" s="13"/>
      <c r="X6" s="13"/>
      <c r="Y6" s="13"/>
      <c r="Z6" s="13"/>
      <c r="AA6" s="13"/>
      <c r="AB6" s="13">
        <v>900</v>
      </c>
      <c r="AC6" s="13">
        <v>900</v>
      </c>
      <c r="AD6" s="13"/>
      <c r="AE6" s="52">
        <f t="shared" si="0"/>
        <v>21800</v>
      </c>
      <c r="AF6" s="12"/>
      <c r="AG6" s="12"/>
      <c r="AH6" s="15"/>
      <c r="AI6" s="11"/>
      <c r="AJ6" s="11"/>
      <c r="AK6" s="50">
        <f t="shared" si="1"/>
        <v>21800</v>
      </c>
      <c r="AL6" s="192"/>
      <c r="AM6" s="11"/>
      <c r="AN6" s="68"/>
      <c r="AO6" s="54">
        <f t="shared" si="2"/>
        <v>21800</v>
      </c>
      <c r="AP6" s="19" t="s">
        <v>0</v>
      </c>
    </row>
    <row r="7" spans="1:42" s="1" customFormat="1" ht="14.25">
      <c r="A7" s="58" t="s">
        <v>47</v>
      </c>
      <c r="B7" s="26">
        <v>216359.03</v>
      </c>
      <c r="C7" s="12"/>
      <c r="D7" s="63"/>
      <c r="E7" s="63">
        <v>800</v>
      </c>
      <c r="F7" s="12"/>
      <c r="G7" s="12"/>
      <c r="H7" s="50">
        <f t="shared" si="3"/>
        <v>217159.03</v>
      </c>
      <c r="I7" s="12"/>
      <c r="J7" s="12"/>
      <c r="K7" s="11">
        <v>-1800</v>
      </c>
      <c r="L7" s="12">
        <v>-900</v>
      </c>
      <c r="M7" s="12"/>
      <c r="N7" s="12"/>
      <c r="O7" s="12"/>
      <c r="P7" s="49">
        <f aca="true" t="shared" si="5" ref="P7:P17">+SUM(H7:O7)</f>
        <v>214459.03</v>
      </c>
      <c r="Q7" s="71"/>
      <c r="R7" s="71">
        <v>72.75</v>
      </c>
      <c r="S7" s="66">
        <v>1735.47</v>
      </c>
      <c r="T7" s="180">
        <f t="shared" si="4"/>
        <v>216194.5</v>
      </c>
      <c r="U7" s="167">
        <v>50000</v>
      </c>
      <c r="V7" s="16"/>
      <c r="W7" s="16"/>
      <c r="X7" s="16"/>
      <c r="Y7" s="16"/>
      <c r="Z7" s="16"/>
      <c r="AA7" s="16"/>
      <c r="AB7" s="13">
        <v>1800</v>
      </c>
      <c r="AC7" s="13">
        <v>900</v>
      </c>
      <c r="AD7" s="13"/>
      <c r="AE7" s="52">
        <f t="shared" si="0"/>
        <v>52700</v>
      </c>
      <c r="AF7" s="12"/>
      <c r="AG7" s="12"/>
      <c r="AH7" s="15"/>
      <c r="AI7" s="11"/>
      <c r="AJ7" s="11"/>
      <c r="AK7" s="50">
        <f t="shared" si="1"/>
        <v>52700</v>
      </c>
      <c r="AL7" s="193">
        <v>28</v>
      </c>
      <c r="AM7" s="11"/>
      <c r="AN7" s="80">
        <v>157583.84</v>
      </c>
      <c r="AO7" s="54">
        <f t="shared" si="2"/>
        <v>210283.84</v>
      </c>
      <c r="AP7" s="58" t="s">
        <v>47</v>
      </c>
    </row>
    <row r="8" spans="1:42" s="1" customFormat="1" ht="14.25">
      <c r="A8" s="58" t="s">
        <v>52</v>
      </c>
      <c r="B8" s="26">
        <v>180681.36</v>
      </c>
      <c r="C8" s="12"/>
      <c r="D8" s="63"/>
      <c r="E8" s="63">
        <v>1548.66</v>
      </c>
      <c r="F8" s="12"/>
      <c r="G8" s="12"/>
      <c r="H8" s="50">
        <f t="shared" si="3"/>
        <v>182230.02</v>
      </c>
      <c r="I8" s="12"/>
      <c r="J8" s="12"/>
      <c r="K8" s="11">
        <v>-1600</v>
      </c>
      <c r="L8" s="12">
        <v>-200</v>
      </c>
      <c r="M8" s="12"/>
      <c r="N8" s="12"/>
      <c r="O8" s="12"/>
      <c r="P8" s="49">
        <f t="shared" si="5"/>
        <v>180430.02</v>
      </c>
      <c r="Q8" s="71"/>
      <c r="R8" s="71">
        <v>72</v>
      </c>
      <c r="S8" s="66">
        <v>127.57</v>
      </c>
      <c r="T8" s="180">
        <f t="shared" si="4"/>
        <v>180557.59</v>
      </c>
      <c r="U8" s="167">
        <v>33264.9</v>
      </c>
      <c r="V8" s="16"/>
      <c r="W8" s="16"/>
      <c r="X8" s="16"/>
      <c r="Y8" s="16"/>
      <c r="Z8" s="16"/>
      <c r="AA8" s="16"/>
      <c r="AB8" s="13">
        <v>1600</v>
      </c>
      <c r="AC8" s="13">
        <v>200</v>
      </c>
      <c r="AD8" s="13"/>
      <c r="AE8" s="52">
        <f t="shared" si="0"/>
        <v>35064.9</v>
      </c>
      <c r="AF8" s="14"/>
      <c r="AG8" s="14"/>
      <c r="AH8" s="15"/>
      <c r="AI8" s="11"/>
      <c r="AJ8" s="11"/>
      <c r="AK8" s="50">
        <f t="shared" si="1"/>
        <v>35064.9</v>
      </c>
      <c r="AL8" s="194"/>
      <c r="AM8" s="11"/>
      <c r="AN8" s="60">
        <v>71483</v>
      </c>
      <c r="AO8" s="54">
        <f t="shared" si="2"/>
        <v>106547.9</v>
      </c>
      <c r="AP8" s="58" t="s">
        <v>52</v>
      </c>
    </row>
    <row r="9" spans="1:42" s="1" customFormat="1" ht="14.25">
      <c r="A9" s="58" t="s">
        <v>51</v>
      </c>
      <c r="B9" s="26">
        <v>136885.13</v>
      </c>
      <c r="C9" s="12"/>
      <c r="D9" s="63"/>
      <c r="E9" s="63">
        <v>600</v>
      </c>
      <c r="F9" s="12"/>
      <c r="G9" s="12"/>
      <c r="H9" s="50">
        <f t="shared" si="3"/>
        <v>137485.13</v>
      </c>
      <c r="I9" s="12"/>
      <c r="J9" s="12"/>
      <c r="K9" s="11">
        <v>-800</v>
      </c>
      <c r="L9" s="12">
        <v>-400</v>
      </c>
      <c r="M9" s="12"/>
      <c r="N9" s="12"/>
      <c r="O9" s="12"/>
      <c r="P9" s="49">
        <f t="shared" si="5"/>
        <v>136285.13</v>
      </c>
      <c r="Q9" s="71"/>
      <c r="R9" s="71">
        <v>72.75</v>
      </c>
      <c r="S9" s="80">
        <v>73743.09</v>
      </c>
      <c r="T9" s="180">
        <f t="shared" si="4"/>
        <v>210028.22</v>
      </c>
      <c r="U9" s="167">
        <v>19300</v>
      </c>
      <c r="V9" s="16"/>
      <c r="W9" s="16"/>
      <c r="X9" s="16"/>
      <c r="Y9" s="16"/>
      <c r="Z9" s="16"/>
      <c r="AA9" s="16"/>
      <c r="AB9" s="13">
        <v>800</v>
      </c>
      <c r="AC9" s="13">
        <v>400</v>
      </c>
      <c r="AD9" s="13"/>
      <c r="AE9" s="52">
        <f t="shared" si="0"/>
        <v>20500</v>
      </c>
      <c r="AF9" s="14"/>
      <c r="AG9" s="14"/>
      <c r="AH9" s="15"/>
      <c r="AI9" s="11"/>
      <c r="AJ9" s="11"/>
      <c r="AK9" s="50">
        <f t="shared" si="1"/>
        <v>20500</v>
      </c>
      <c r="AL9" s="194"/>
      <c r="AM9" s="11"/>
      <c r="AN9" s="59"/>
      <c r="AO9" s="54">
        <f t="shared" si="2"/>
        <v>20500</v>
      </c>
      <c r="AP9" s="58" t="s">
        <v>51</v>
      </c>
    </row>
    <row r="10" spans="1:42" s="1" customFormat="1" ht="14.25">
      <c r="A10" s="58" t="s">
        <v>3</v>
      </c>
      <c r="B10" s="26">
        <v>185992.42</v>
      </c>
      <c r="C10" s="12"/>
      <c r="D10" s="63"/>
      <c r="E10" s="63">
        <v>800</v>
      </c>
      <c r="F10" s="12"/>
      <c r="G10" s="12"/>
      <c r="H10" s="50">
        <f t="shared" si="3"/>
        <v>186792.42</v>
      </c>
      <c r="I10" s="12"/>
      <c r="J10" s="12"/>
      <c r="K10" s="11">
        <v>-1300</v>
      </c>
      <c r="L10" s="12">
        <v>-300</v>
      </c>
      <c r="M10" s="12"/>
      <c r="N10" s="12"/>
      <c r="O10" s="12"/>
      <c r="P10" s="49">
        <f t="shared" si="5"/>
        <v>185192.42</v>
      </c>
      <c r="Q10" s="72"/>
      <c r="R10" s="72">
        <v>72.75</v>
      </c>
      <c r="S10" s="67">
        <v>40745.5</v>
      </c>
      <c r="T10" s="180">
        <f t="shared" si="4"/>
        <v>225937.92</v>
      </c>
      <c r="U10" s="167">
        <v>37700</v>
      </c>
      <c r="V10" s="16"/>
      <c r="W10" s="16"/>
      <c r="X10" s="16"/>
      <c r="Y10" s="16"/>
      <c r="Z10" s="16"/>
      <c r="AA10" s="16"/>
      <c r="AB10" s="13">
        <v>1300</v>
      </c>
      <c r="AC10" s="13">
        <v>300</v>
      </c>
      <c r="AD10" s="13"/>
      <c r="AE10" s="52">
        <f t="shared" si="0"/>
        <v>39300</v>
      </c>
      <c r="AF10" s="14"/>
      <c r="AG10" s="14"/>
      <c r="AH10" s="15"/>
      <c r="AI10" s="11"/>
      <c r="AJ10" s="11"/>
      <c r="AK10" s="50">
        <f t="shared" si="1"/>
        <v>39300</v>
      </c>
      <c r="AL10" s="195">
        <v>28</v>
      </c>
      <c r="AM10" s="11"/>
      <c r="AN10" s="68">
        <v>54634.69</v>
      </c>
      <c r="AO10" s="54">
        <f t="shared" si="2"/>
        <v>93934.69</v>
      </c>
      <c r="AP10" s="58" t="s">
        <v>3</v>
      </c>
    </row>
    <row r="11" spans="1:42" s="1" customFormat="1" ht="14.25">
      <c r="A11" s="58" t="s">
        <v>48</v>
      </c>
      <c r="B11" s="26">
        <v>171401.18</v>
      </c>
      <c r="C11" s="12"/>
      <c r="D11" s="63"/>
      <c r="E11" s="63">
        <v>500</v>
      </c>
      <c r="F11" s="12"/>
      <c r="G11" s="12"/>
      <c r="H11" s="50">
        <f t="shared" si="3"/>
        <v>171901.18</v>
      </c>
      <c r="I11" s="12"/>
      <c r="J11" s="12"/>
      <c r="K11" s="11">
        <v>-1700</v>
      </c>
      <c r="L11" s="12">
        <v>-600</v>
      </c>
      <c r="M11" s="12"/>
      <c r="N11" s="12"/>
      <c r="O11" s="12"/>
      <c r="P11" s="49">
        <f t="shared" si="5"/>
        <v>169601.18</v>
      </c>
      <c r="Q11" s="71"/>
      <c r="R11" s="71" t="s">
        <v>97</v>
      </c>
      <c r="S11" s="66">
        <v>21141.81</v>
      </c>
      <c r="T11" s="180">
        <f t="shared" si="4"/>
        <v>190742.99</v>
      </c>
      <c r="U11" s="167">
        <v>25500</v>
      </c>
      <c r="V11" s="16"/>
      <c r="W11" s="16"/>
      <c r="X11" s="16"/>
      <c r="Y11" s="16"/>
      <c r="Z11" s="16"/>
      <c r="AA11" s="16"/>
      <c r="AB11" s="13">
        <v>1700</v>
      </c>
      <c r="AC11" s="13">
        <v>600</v>
      </c>
      <c r="AD11" s="13"/>
      <c r="AE11" s="52">
        <f t="shared" si="0"/>
        <v>27800</v>
      </c>
      <c r="AF11" s="15"/>
      <c r="AG11" s="15"/>
      <c r="AH11" s="15"/>
      <c r="AI11" s="11"/>
      <c r="AJ11" s="11"/>
      <c r="AK11" s="50">
        <f t="shared" si="1"/>
        <v>27800</v>
      </c>
      <c r="AL11" s="195"/>
      <c r="AM11" s="11"/>
      <c r="AN11" s="68"/>
      <c r="AO11" s="54">
        <f t="shared" si="2"/>
        <v>27800</v>
      </c>
      <c r="AP11" s="58" t="s">
        <v>48</v>
      </c>
    </row>
    <row r="12" spans="1:42" s="1" customFormat="1" ht="14.25">
      <c r="A12" s="58" t="s">
        <v>49</v>
      </c>
      <c r="B12" s="26">
        <v>176636.54</v>
      </c>
      <c r="C12" s="12"/>
      <c r="D12" s="63"/>
      <c r="E12" s="63">
        <v>500</v>
      </c>
      <c r="F12" s="12"/>
      <c r="G12" s="12"/>
      <c r="H12" s="50">
        <f t="shared" si="3"/>
        <v>177136.54</v>
      </c>
      <c r="I12" s="12"/>
      <c r="J12" s="12"/>
      <c r="K12" s="11">
        <v>-1100</v>
      </c>
      <c r="L12" s="12">
        <v>-500</v>
      </c>
      <c r="M12" s="12"/>
      <c r="N12" s="12"/>
      <c r="O12" s="12"/>
      <c r="P12" s="49">
        <f t="shared" si="5"/>
        <v>175536.54</v>
      </c>
      <c r="Q12" s="72"/>
      <c r="R12" s="72">
        <v>1.75</v>
      </c>
      <c r="S12" s="67">
        <v>71532.35</v>
      </c>
      <c r="T12" s="180">
        <f t="shared" si="4"/>
        <v>247068.89</v>
      </c>
      <c r="U12" s="167">
        <v>26500</v>
      </c>
      <c r="V12" s="13"/>
      <c r="W12" s="13"/>
      <c r="X12" s="13"/>
      <c r="Y12" s="16"/>
      <c r="Z12" s="16"/>
      <c r="AA12" s="16"/>
      <c r="AB12" s="13">
        <v>1100</v>
      </c>
      <c r="AC12" s="13">
        <v>500</v>
      </c>
      <c r="AD12" s="13"/>
      <c r="AE12" s="52">
        <f t="shared" si="0"/>
        <v>28100</v>
      </c>
      <c r="AF12" s="15"/>
      <c r="AG12" s="15"/>
      <c r="AH12" s="15"/>
      <c r="AI12" s="11"/>
      <c r="AJ12" s="11"/>
      <c r="AK12" s="50">
        <f t="shared" si="1"/>
        <v>28100</v>
      </c>
      <c r="AL12" s="195"/>
      <c r="AM12" s="11"/>
      <c r="AN12" s="68"/>
      <c r="AO12" s="54">
        <f t="shared" si="2"/>
        <v>28100</v>
      </c>
      <c r="AP12" s="58" t="s">
        <v>49</v>
      </c>
    </row>
    <row r="13" spans="1:42" s="1" customFormat="1" ht="14.25">
      <c r="A13" s="58" t="s">
        <v>53</v>
      </c>
      <c r="B13" s="26">
        <v>195781.24</v>
      </c>
      <c r="C13" s="12"/>
      <c r="D13" s="63"/>
      <c r="E13" s="63">
        <v>700</v>
      </c>
      <c r="F13" s="12"/>
      <c r="G13" s="12"/>
      <c r="H13" s="50">
        <f t="shared" si="3"/>
        <v>196481.24</v>
      </c>
      <c r="I13" s="16"/>
      <c r="J13" s="16"/>
      <c r="K13" s="13">
        <v>-1600</v>
      </c>
      <c r="L13" s="16">
        <v>-679</v>
      </c>
      <c r="M13" s="16"/>
      <c r="N13" s="16"/>
      <c r="O13" s="16"/>
      <c r="P13" s="49">
        <f t="shared" si="5"/>
        <v>194202.24</v>
      </c>
      <c r="Q13" s="71"/>
      <c r="R13" s="71">
        <v>72</v>
      </c>
      <c r="S13" s="66">
        <v>127.59</v>
      </c>
      <c r="T13" s="180">
        <f t="shared" si="4"/>
        <v>194329.83</v>
      </c>
      <c r="U13" s="167">
        <v>48900</v>
      </c>
      <c r="V13" s="16"/>
      <c r="W13" s="16"/>
      <c r="X13" s="16"/>
      <c r="Y13" s="16"/>
      <c r="Z13" s="16"/>
      <c r="AA13" s="16"/>
      <c r="AB13" s="13">
        <v>1600</v>
      </c>
      <c r="AC13" s="13">
        <v>679</v>
      </c>
      <c r="AD13" s="13"/>
      <c r="AE13" s="52">
        <f t="shared" si="0"/>
        <v>51179</v>
      </c>
      <c r="AF13" s="14"/>
      <c r="AG13" s="14"/>
      <c r="AH13" s="15"/>
      <c r="AI13" s="11"/>
      <c r="AJ13" s="11"/>
      <c r="AK13" s="50">
        <f t="shared" si="1"/>
        <v>51179</v>
      </c>
      <c r="AL13" s="195"/>
      <c r="AM13" s="11"/>
      <c r="AN13" s="67"/>
      <c r="AO13" s="54">
        <f t="shared" si="2"/>
        <v>51179</v>
      </c>
      <c r="AP13" s="58" t="s">
        <v>53</v>
      </c>
    </row>
    <row r="14" spans="1:42" s="1" customFormat="1" ht="14.25">
      <c r="A14" s="58" t="s">
        <v>50</v>
      </c>
      <c r="B14" s="26">
        <v>239221.96</v>
      </c>
      <c r="C14" s="12"/>
      <c r="D14" s="63"/>
      <c r="E14" s="63">
        <v>2077.95</v>
      </c>
      <c r="F14" s="12"/>
      <c r="G14" s="12"/>
      <c r="H14" s="50">
        <f t="shared" si="3"/>
        <v>241299.91</v>
      </c>
      <c r="I14" s="16"/>
      <c r="J14" s="16"/>
      <c r="K14" s="13">
        <v>-2100</v>
      </c>
      <c r="L14" s="16">
        <v>-400</v>
      </c>
      <c r="M14" s="16"/>
      <c r="N14" s="16"/>
      <c r="O14" s="16"/>
      <c r="P14" s="49">
        <f t="shared" si="5"/>
        <v>238799.91</v>
      </c>
      <c r="Q14" s="72"/>
      <c r="R14" s="72">
        <v>72.75</v>
      </c>
      <c r="S14" s="68">
        <v>31607.8</v>
      </c>
      <c r="T14" s="180">
        <f t="shared" si="4"/>
        <v>270407.71</v>
      </c>
      <c r="U14" s="167">
        <v>52254.4</v>
      </c>
      <c r="V14" s="16"/>
      <c r="W14" s="16"/>
      <c r="X14" s="16"/>
      <c r="Y14" s="16"/>
      <c r="Z14" s="16"/>
      <c r="AA14" s="16"/>
      <c r="AB14" s="13">
        <v>2100</v>
      </c>
      <c r="AC14" s="13">
        <v>400</v>
      </c>
      <c r="AD14" s="13"/>
      <c r="AE14" s="52">
        <f t="shared" si="0"/>
        <v>54754.4</v>
      </c>
      <c r="AF14" s="14"/>
      <c r="AG14" s="14"/>
      <c r="AH14" s="15"/>
      <c r="AI14" s="11"/>
      <c r="AJ14" s="11"/>
      <c r="AK14" s="50">
        <f t="shared" si="1"/>
        <v>54754.4</v>
      </c>
      <c r="AL14" s="197">
        <v>28</v>
      </c>
      <c r="AM14" s="11"/>
      <c r="AN14" s="66">
        <v>54897.06</v>
      </c>
      <c r="AO14" s="54">
        <f t="shared" si="2"/>
        <v>109651.45999999999</v>
      </c>
      <c r="AP14" s="58" t="s">
        <v>50</v>
      </c>
    </row>
    <row r="15" spans="1:42" s="1" customFormat="1" ht="14.25">
      <c r="A15" s="58" t="s">
        <v>9</v>
      </c>
      <c r="B15" s="27">
        <v>412096.19</v>
      </c>
      <c r="C15" s="19"/>
      <c r="D15" s="64"/>
      <c r="E15" s="64">
        <v>700</v>
      </c>
      <c r="F15" s="19"/>
      <c r="G15" s="19"/>
      <c r="H15" s="51">
        <f>+SUM(B15:G15)</f>
        <v>412796.19</v>
      </c>
      <c r="I15" s="20"/>
      <c r="J15" s="20"/>
      <c r="K15" s="39">
        <v>-3700</v>
      </c>
      <c r="L15" s="20"/>
      <c r="M15" s="20"/>
      <c r="N15" s="20"/>
      <c r="O15" s="20"/>
      <c r="P15" s="49">
        <f>+SUM(H15:O15)</f>
        <v>409096.19</v>
      </c>
      <c r="Q15" s="73"/>
      <c r="R15" s="73">
        <v>72.75</v>
      </c>
      <c r="S15" s="65">
        <v>25753.56</v>
      </c>
      <c r="T15" s="180">
        <f t="shared" si="4"/>
        <v>434849.75</v>
      </c>
      <c r="U15" s="168">
        <v>52100</v>
      </c>
      <c r="V15" s="20"/>
      <c r="W15" s="20"/>
      <c r="X15" s="20"/>
      <c r="Y15" s="20"/>
      <c r="Z15" s="20"/>
      <c r="AA15" s="20"/>
      <c r="AB15" s="39">
        <v>3700</v>
      </c>
      <c r="AC15" s="39"/>
      <c r="AD15" s="39"/>
      <c r="AE15" s="53">
        <f t="shared" si="0"/>
        <v>55800</v>
      </c>
      <c r="AF15" s="21"/>
      <c r="AG15" s="21"/>
      <c r="AH15" s="15"/>
      <c r="AI15" s="22"/>
      <c r="AJ15" s="15"/>
      <c r="AK15" s="50">
        <f t="shared" si="1"/>
        <v>55800</v>
      </c>
      <c r="AL15" s="195">
        <v>28</v>
      </c>
      <c r="AM15" s="22"/>
      <c r="AN15" s="69">
        <v>366556.53</v>
      </c>
      <c r="AO15" s="54">
        <f t="shared" si="2"/>
        <v>422356.53</v>
      </c>
      <c r="AP15" s="58" t="s">
        <v>9</v>
      </c>
    </row>
    <row r="16" spans="1:42" s="1" customFormat="1" ht="14.25">
      <c r="A16" s="58" t="s">
        <v>8</v>
      </c>
      <c r="B16" s="26">
        <v>154736.97</v>
      </c>
      <c r="C16" s="12"/>
      <c r="D16" s="63"/>
      <c r="E16" s="63">
        <v>700</v>
      </c>
      <c r="F16" s="12"/>
      <c r="G16" s="12"/>
      <c r="H16" s="50">
        <f t="shared" si="3"/>
        <v>155436.97</v>
      </c>
      <c r="I16" s="16"/>
      <c r="J16" s="16"/>
      <c r="K16" s="13">
        <v>-2300</v>
      </c>
      <c r="L16" s="16"/>
      <c r="M16" s="16"/>
      <c r="N16" s="16"/>
      <c r="O16" s="16"/>
      <c r="P16" s="49">
        <f t="shared" si="5"/>
        <v>153136.97</v>
      </c>
      <c r="Q16" s="71"/>
      <c r="R16" s="71">
        <v>72</v>
      </c>
      <c r="S16" s="66">
        <v>127.59</v>
      </c>
      <c r="T16" s="180">
        <f t="shared" si="4"/>
        <v>153264.56</v>
      </c>
      <c r="U16" s="167">
        <v>29500</v>
      </c>
      <c r="V16" s="13"/>
      <c r="W16" s="13"/>
      <c r="X16" s="13"/>
      <c r="Y16" s="13"/>
      <c r="Z16" s="13"/>
      <c r="AA16" s="13"/>
      <c r="AB16" s="13">
        <v>2300</v>
      </c>
      <c r="AC16" s="13"/>
      <c r="AD16" s="13"/>
      <c r="AE16" s="52">
        <f t="shared" si="0"/>
        <v>31800</v>
      </c>
      <c r="AF16" s="14"/>
      <c r="AG16" s="14"/>
      <c r="AH16" s="15"/>
      <c r="AI16" s="13"/>
      <c r="AJ16" s="13"/>
      <c r="AK16" s="50">
        <f t="shared" si="1"/>
        <v>31800</v>
      </c>
      <c r="AL16" s="196"/>
      <c r="AM16" s="13"/>
      <c r="AN16" s="59"/>
      <c r="AO16" s="54">
        <f t="shared" si="2"/>
        <v>31800</v>
      </c>
      <c r="AP16" s="58" t="s">
        <v>8</v>
      </c>
    </row>
    <row r="17" spans="1:42" s="1" customFormat="1" ht="14.25">
      <c r="A17" s="19" t="s">
        <v>11</v>
      </c>
      <c r="B17" s="179">
        <v>4824818.43</v>
      </c>
      <c r="C17" s="17">
        <v>700366.16</v>
      </c>
      <c r="D17" s="17">
        <v>73717</v>
      </c>
      <c r="E17" s="179">
        <v>-9226.61</v>
      </c>
      <c r="F17" s="178">
        <v>146503.01</v>
      </c>
      <c r="G17" s="55"/>
      <c r="H17" s="50">
        <f>+SUM(B17:G17)</f>
        <v>5736177.989999999</v>
      </c>
      <c r="I17" s="17"/>
      <c r="J17" s="17">
        <v>-300000</v>
      </c>
      <c r="K17" s="17">
        <v>-7500</v>
      </c>
      <c r="L17" s="17"/>
      <c r="M17" s="179">
        <v>-1183583.26</v>
      </c>
      <c r="N17" s="17">
        <v>-80500</v>
      </c>
      <c r="O17" s="179"/>
      <c r="P17" s="49">
        <f t="shared" si="5"/>
        <v>4164594.7299999995</v>
      </c>
      <c r="Q17" s="178">
        <v>-24572.72</v>
      </c>
      <c r="R17" s="198"/>
      <c r="S17" s="61">
        <v>-266769.91</v>
      </c>
      <c r="T17" s="180">
        <f t="shared" si="4"/>
        <v>3873252.099999999</v>
      </c>
      <c r="U17" s="167">
        <v>633705.48</v>
      </c>
      <c r="V17" s="55"/>
      <c r="W17" s="177"/>
      <c r="X17" s="55">
        <v>1183583.26</v>
      </c>
      <c r="Y17" s="55">
        <v>71800</v>
      </c>
      <c r="Z17" s="55"/>
      <c r="AA17" s="199">
        <v>300000</v>
      </c>
      <c r="AB17" s="55">
        <v>7500</v>
      </c>
      <c r="AC17" s="55"/>
      <c r="AD17" s="55"/>
      <c r="AE17" s="52">
        <f t="shared" si="0"/>
        <v>2196588.74</v>
      </c>
      <c r="AF17" s="41">
        <v>72998.86</v>
      </c>
      <c r="AG17" s="15"/>
      <c r="AH17" s="11"/>
      <c r="AI17" s="11"/>
      <c r="AJ17" s="44">
        <v>104884.18</v>
      </c>
      <c r="AK17" s="50">
        <f t="shared" si="1"/>
        <v>2374471.7800000003</v>
      </c>
      <c r="AL17" s="191"/>
      <c r="AM17" s="86"/>
      <c r="AN17" s="70">
        <v>-705155.12</v>
      </c>
      <c r="AO17" s="54">
        <f t="shared" si="2"/>
        <v>1669316.6600000001</v>
      </c>
      <c r="AP17" s="19" t="s">
        <v>11</v>
      </c>
    </row>
    <row r="18" spans="1:41" s="23" customFormat="1" ht="12.75">
      <c r="A18" s="28" t="s">
        <v>12</v>
      </c>
      <c r="B18" s="18">
        <f aca="true" t="shared" si="6" ref="B18:Q18">+SUM(B5:B17)</f>
        <v>8143277.74</v>
      </c>
      <c r="C18" s="18">
        <f t="shared" si="6"/>
        <v>700366.16</v>
      </c>
      <c r="D18" s="18">
        <f t="shared" si="6"/>
        <v>73717</v>
      </c>
      <c r="E18" s="18">
        <f t="shared" si="6"/>
        <v>0</v>
      </c>
      <c r="F18" s="18">
        <f t="shared" si="6"/>
        <v>146503.01</v>
      </c>
      <c r="G18" s="18">
        <f t="shared" si="6"/>
        <v>0</v>
      </c>
      <c r="H18" s="18">
        <f t="shared" si="6"/>
        <v>9063863.91</v>
      </c>
      <c r="I18" s="18">
        <f t="shared" si="6"/>
        <v>-450000</v>
      </c>
      <c r="J18" s="18">
        <f t="shared" si="6"/>
        <v>-300000</v>
      </c>
      <c r="K18" s="18">
        <f t="shared" si="6"/>
        <v>-26400</v>
      </c>
      <c r="L18" s="18">
        <f t="shared" si="6"/>
        <v>-4879</v>
      </c>
      <c r="M18" s="18">
        <f t="shared" si="6"/>
        <v>-1183583.26</v>
      </c>
      <c r="N18" s="18">
        <f t="shared" si="6"/>
        <v>-80500</v>
      </c>
      <c r="O18" s="18">
        <f t="shared" si="6"/>
        <v>0</v>
      </c>
      <c r="P18" s="18">
        <f t="shared" si="6"/>
        <v>7018501.65</v>
      </c>
      <c r="Q18" s="18">
        <f t="shared" si="6"/>
        <v>-24572.72</v>
      </c>
      <c r="R18" s="81" t="s">
        <v>57</v>
      </c>
      <c r="S18" s="18">
        <f aca="true" t="shared" si="7" ref="S18:AD18">+SUM(S5:S17)</f>
        <v>0</v>
      </c>
      <c r="T18" s="18">
        <f t="shared" si="7"/>
        <v>6993928.93</v>
      </c>
      <c r="U18" s="18">
        <f t="shared" si="7"/>
        <v>1527883.08</v>
      </c>
      <c r="V18" s="18">
        <f t="shared" si="7"/>
        <v>0</v>
      </c>
      <c r="W18" s="18">
        <f t="shared" si="7"/>
        <v>0</v>
      </c>
      <c r="X18" s="18">
        <f t="shared" si="7"/>
        <v>1183583.26</v>
      </c>
      <c r="Y18" s="18">
        <f t="shared" si="7"/>
        <v>71800</v>
      </c>
      <c r="Z18" s="18">
        <f t="shared" si="7"/>
        <v>450000</v>
      </c>
      <c r="AA18" s="200">
        <f t="shared" si="7"/>
        <v>300000</v>
      </c>
      <c r="AB18" s="18">
        <f t="shared" si="7"/>
        <v>26400</v>
      </c>
      <c r="AC18" s="18">
        <f t="shared" si="7"/>
        <v>4879</v>
      </c>
      <c r="AD18" s="18">
        <f t="shared" si="7"/>
        <v>0</v>
      </c>
      <c r="AE18" s="18">
        <f aca="true" t="shared" si="8" ref="AE18:AK18">+SUM(AE5:AE17)</f>
        <v>3564545.34</v>
      </c>
      <c r="AF18" s="18">
        <f t="shared" si="8"/>
        <v>72998.86</v>
      </c>
      <c r="AG18" s="18">
        <f t="shared" si="8"/>
        <v>0</v>
      </c>
      <c r="AH18" s="18">
        <f t="shared" si="8"/>
        <v>0</v>
      </c>
      <c r="AI18" s="18">
        <f t="shared" si="8"/>
        <v>0</v>
      </c>
      <c r="AJ18" s="18">
        <f t="shared" si="8"/>
        <v>3682765.81</v>
      </c>
      <c r="AK18" s="18">
        <f t="shared" si="8"/>
        <v>7320310.010000001</v>
      </c>
      <c r="AL18" s="81" t="s">
        <v>57</v>
      </c>
      <c r="AM18" s="18">
        <f>+SUM(AM5:AM17)</f>
        <v>0</v>
      </c>
      <c r="AN18" s="18">
        <f>+SUM(AN5:AN17)</f>
        <v>0</v>
      </c>
      <c r="AO18" s="18">
        <f>+SUM(AO5:AO17)</f>
        <v>7320310.010000001</v>
      </c>
    </row>
    <row r="19" spans="1:40" ht="12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4"/>
      <c r="AK19" s="4"/>
      <c r="AL19" s="4"/>
      <c r="AM19" s="4"/>
      <c r="AN19" s="9"/>
    </row>
    <row r="20" spans="1:40" ht="12.75">
      <c r="A20" s="6"/>
      <c r="B20" s="1"/>
      <c r="C20" s="1"/>
      <c r="D20" s="1"/>
      <c r="E20" s="1"/>
      <c r="F20" s="1"/>
      <c r="G20" s="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2"/>
      <c r="AK20" s="2"/>
      <c r="AL20" s="2"/>
      <c r="AM20" s="2"/>
      <c r="AN20" s="10"/>
    </row>
    <row r="21" spans="1:40" ht="12.7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0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"/>
      <c r="AK21" s="2"/>
      <c r="AL21" s="2"/>
      <c r="AM21" s="2"/>
      <c r="AN21" s="2"/>
    </row>
    <row r="22" spans="21:40" ht="12.75">
      <c r="U22" s="6"/>
      <c r="V22" s="6"/>
      <c r="W22" s="6"/>
      <c r="X22" s="6"/>
      <c r="Y22" s="6"/>
      <c r="Z22" s="6"/>
      <c r="AA22" s="6"/>
      <c r="AB22" s="6"/>
      <c r="AC22" s="6"/>
      <c r="AD22" s="6"/>
      <c r="AN22" s="90"/>
    </row>
    <row r="23" spans="1:30" ht="20.25">
      <c r="A23" s="213" t="s">
        <v>58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171"/>
      <c r="N23" s="188" t="s">
        <v>43</v>
      </c>
      <c r="O23" s="189"/>
      <c r="P23" s="169"/>
      <c r="Q23" s="169"/>
      <c r="R23" s="170"/>
      <c r="U23" s="207"/>
      <c r="V23" s="208"/>
      <c r="W23" s="208"/>
      <c r="X23" s="208"/>
      <c r="Y23" s="208"/>
      <c r="Z23" s="208"/>
      <c r="AA23" s="208"/>
      <c r="AB23" s="89"/>
      <c r="AC23" s="89"/>
      <c r="AD23" s="6"/>
    </row>
    <row r="24" spans="1:34" ht="78.75">
      <c r="A24" s="77" t="s">
        <v>14</v>
      </c>
      <c r="B24" s="77" t="s">
        <v>92</v>
      </c>
      <c r="C24" s="77" t="s">
        <v>54</v>
      </c>
      <c r="D24" s="77"/>
      <c r="E24" s="77"/>
      <c r="F24" s="77" t="s">
        <v>35</v>
      </c>
      <c r="G24" s="77" t="s">
        <v>16</v>
      </c>
      <c r="H24" s="42" t="s">
        <v>41</v>
      </c>
      <c r="I24" s="78" t="s">
        <v>30</v>
      </c>
      <c r="J24" s="77" t="s">
        <v>59</v>
      </c>
      <c r="K24" s="79" t="s">
        <v>60</v>
      </c>
      <c r="L24" s="43" t="s">
        <v>42</v>
      </c>
      <c r="M24" s="173"/>
      <c r="N24" s="77" t="s">
        <v>14</v>
      </c>
      <c r="O24" s="77" t="s">
        <v>35</v>
      </c>
      <c r="P24" s="77" t="s">
        <v>101</v>
      </c>
      <c r="Q24" s="77" t="s">
        <v>16</v>
      </c>
      <c r="R24" s="42" t="s">
        <v>44</v>
      </c>
      <c r="S24" s="78" t="s">
        <v>30</v>
      </c>
      <c r="T24" s="77" t="s">
        <v>59</v>
      </c>
      <c r="U24" s="77"/>
      <c r="V24" s="43" t="s">
        <v>45</v>
      </c>
      <c r="W24" s="202"/>
      <c r="X24" s="31"/>
      <c r="Y24" s="32"/>
      <c r="Z24" s="31"/>
      <c r="AA24" s="31"/>
      <c r="AB24" s="31"/>
      <c r="AC24" s="31"/>
      <c r="AD24" s="6"/>
      <c r="AE24" s="31"/>
      <c r="AF24" s="31"/>
      <c r="AG24" s="32"/>
      <c r="AH24" s="31"/>
    </row>
    <row r="25" spans="1:34" ht="15.75">
      <c r="A25" s="12" t="s">
        <v>10</v>
      </c>
      <c r="B25" s="12"/>
      <c r="C25" s="12"/>
      <c r="D25" s="12"/>
      <c r="E25" s="14"/>
      <c r="F25" s="14"/>
      <c r="G25" s="57"/>
      <c r="H25" s="45">
        <f>+SUM(B25:G25)</f>
        <v>0</v>
      </c>
      <c r="I25" s="82"/>
      <c r="J25" s="12"/>
      <c r="K25" s="75"/>
      <c r="L25" s="46">
        <f>+H25+J25+K25</f>
        <v>0</v>
      </c>
      <c r="M25" s="174"/>
      <c r="N25" s="12" t="s">
        <v>10</v>
      </c>
      <c r="O25" s="12"/>
      <c r="P25" s="12"/>
      <c r="Q25" s="12"/>
      <c r="R25" s="45">
        <f>+SUM(N25:Q25)</f>
        <v>0</v>
      </c>
      <c r="S25" s="12"/>
      <c r="T25" s="12"/>
      <c r="U25" s="12"/>
      <c r="V25" s="46">
        <f>+R25+T25+U25</f>
        <v>0</v>
      </c>
      <c r="W25" s="203"/>
      <c r="X25" s="31"/>
      <c r="Y25" s="32"/>
      <c r="Z25" s="31"/>
      <c r="AA25" s="31"/>
      <c r="AB25" s="31"/>
      <c r="AC25" s="31"/>
      <c r="AD25" s="6"/>
      <c r="AE25" s="31"/>
      <c r="AF25" s="31"/>
      <c r="AG25" s="32"/>
      <c r="AH25" s="31"/>
    </row>
    <row r="26" spans="1:34" ht="15">
      <c r="A26" s="12" t="s">
        <v>0</v>
      </c>
      <c r="B26" s="12"/>
      <c r="C26" s="12"/>
      <c r="D26" s="75"/>
      <c r="E26" s="14"/>
      <c r="F26" s="14"/>
      <c r="G26" s="57"/>
      <c r="H26" s="45">
        <f aca="true" t="shared" si="9" ref="H26:H38">+SUM(B26:G26)</f>
        <v>0</v>
      </c>
      <c r="I26" s="82"/>
      <c r="J26" s="12"/>
      <c r="K26" s="75"/>
      <c r="L26" s="46">
        <f aca="true" t="shared" si="10" ref="L26:L38">+H26+J26+K26</f>
        <v>0</v>
      </c>
      <c r="M26" s="174"/>
      <c r="N26" s="12" t="s">
        <v>0</v>
      </c>
      <c r="O26" s="12">
        <v>1865.16</v>
      </c>
      <c r="P26" s="12"/>
      <c r="Q26" s="12"/>
      <c r="R26" s="45">
        <f>+SUM(N26:Q26)</f>
        <v>1865.16</v>
      </c>
      <c r="S26" s="12"/>
      <c r="T26" s="12"/>
      <c r="U26" s="12"/>
      <c r="V26" s="46">
        <f aca="true" t="shared" si="11" ref="V26:V38">+R26+T26+U26</f>
        <v>1865.16</v>
      </c>
      <c r="W26" s="203"/>
      <c r="X26" s="33"/>
      <c r="Y26" s="33"/>
      <c r="Z26" s="33"/>
      <c r="AA26" s="33"/>
      <c r="AB26" s="33"/>
      <c r="AC26" s="33"/>
      <c r="AD26" s="6"/>
      <c r="AE26" s="33"/>
      <c r="AF26" s="34"/>
      <c r="AG26" s="35"/>
      <c r="AH26" s="36"/>
    </row>
    <row r="27" spans="1:34" ht="15">
      <c r="A27" s="12" t="s">
        <v>1</v>
      </c>
      <c r="B27" s="12"/>
      <c r="C27" s="12"/>
      <c r="D27" s="75"/>
      <c r="E27" s="14"/>
      <c r="F27" s="14"/>
      <c r="G27" s="57"/>
      <c r="H27" s="45">
        <f t="shared" si="9"/>
        <v>0</v>
      </c>
      <c r="I27" s="82"/>
      <c r="J27" s="12"/>
      <c r="K27" s="75"/>
      <c r="L27" s="46">
        <f t="shared" si="10"/>
        <v>0</v>
      </c>
      <c r="M27" s="174"/>
      <c r="N27" s="12" t="s">
        <v>1</v>
      </c>
      <c r="O27" s="12">
        <v>4617.94</v>
      </c>
      <c r="P27" s="12"/>
      <c r="Q27" s="12"/>
      <c r="R27" s="45">
        <f aca="true" t="shared" si="12" ref="R27:R35">+SUM(N27:Q27)</f>
        <v>4617.94</v>
      </c>
      <c r="S27" s="12"/>
      <c r="T27" s="12"/>
      <c r="U27" s="11"/>
      <c r="V27" s="46">
        <f t="shared" si="11"/>
        <v>4617.94</v>
      </c>
      <c r="W27" s="203"/>
      <c r="X27" s="33"/>
      <c r="Y27" s="33"/>
      <c r="Z27" s="33"/>
      <c r="AA27" s="33"/>
      <c r="AB27" s="33"/>
      <c r="AC27" s="33"/>
      <c r="AD27" s="6"/>
      <c r="AE27" s="33"/>
      <c r="AF27" s="34"/>
      <c r="AG27" s="35"/>
      <c r="AH27" s="36"/>
    </row>
    <row r="28" spans="1:34" ht="15">
      <c r="A28" s="12" t="s">
        <v>2</v>
      </c>
      <c r="B28" s="12"/>
      <c r="C28" s="12"/>
      <c r="D28" s="76"/>
      <c r="E28" s="14"/>
      <c r="F28" s="14"/>
      <c r="G28" s="57"/>
      <c r="H28" s="45">
        <f t="shared" si="9"/>
        <v>0</v>
      </c>
      <c r="I28" s="82"/>
      <c r="J28" s="16"/>
      <c r="K28" s="76"/>
      <c r="L28" s="46">
        <f t="shared" si="10"/>
        <v>0</v>
      </c>
      <c r="M28" s="174"/>
      <c r="N28" s="12" t="s">
        <v>2</v>
      </c>
      <c r="O28" s="12">
        <v>5265.87</v>
      </c>
      <c r="P28" s="12"/>
      <c r="Q28" s="16"/>
      <c r="R28" s="84">
        <f t="shared" si="12"/>
        <v>5265.87</v>
      </c>
      <c r="S28" s="12"/>
      <c r="T28" s="16"/>
      <c r="U28" s="16"/>
      <c r="V28" s="46">
        <f t="shared" si="11"/>
        <v>5265.87</v>
      </c>
      <c r="W28" s="203"/>
      <c r="X28" s="33"/>
      <c r="Y28" s="33"/>
      <c r="Z28" s="33"/>
      <c r="AA28" s="33"/>
      <c r="AB28" s="33"/>
      <c r="AC28" s="33"/>
      <c r="AD28" s="6"/>
      <c r="AE28" s="33"/>
      <c r="AF28" s="34"/>
      <c r="AG28" s="35"/>
      <c r="AH28" s="36"/>
    </row>
    <row r="29" spans="1:34" ht="15">
      <c r="A29" s="58" t="s">
        <v>51</v>
      </c>
      <c r="B29" s="12"/>
      <c r="C29" s="12"/>
      <c r="D29" s="76"/>
      <c r="E29" s="14"/>
      <c r="F29" s="14">
        <v>248.86</v>
      </c>
      <c r="G29" s="57"/>
      <c r="H29" s="45">
        <f t="shared" si="9"/>
        <v>248.86</v>
      </c>
      <c r="I29" s="82"/>
      <c r="J29" s="16"/>
      <c r="K29" s="76"/>
      <c r="L29" s="46">
        <f t="shared" si="10"/>
        <v>248.86</v>
      </c>
      <c r="M29" s="174"/>
      <c r="N29" s="12" t="s">
        <v>13</v>
      </c>
      <c r="O29" s="12">
        <v>1708.27</v>
      </c>
      <c r="P29" s="12">
        <v>348.17</v>
      </c>
      <c r="Q29" s="16"/>
      <c r="R29" s="84">
        <f t="shared" si="12"/>
        <v>2056.44</v>
      </c>
      <c r="S29" s="12"/>
      <c r="T29" s="16"/>
      <c r="U29" s="16"/>
      <c r="V29" s="46">
        <f t="shared" si="11"/>
        <v>2056.44</v>
      </c>
      <c r="W29" s="203"/>
      <c r="X29" s="33"/>
      <c r="Y29" s="33"/>
      <c r="Z29" s="33"/>
      <c r="AA29" s="33"/>
      <c r="AB29" s="33"/>
      <c r="AC29" s="33"/>
      <c r="AD29" s="6"/>
      <c r="AE29" s="33"/>
      <c r="AF29" s="34"/>
      <c r="AG29" s="35"/>
      <c r="AH29" s="36"/>
    </row>
    <row r="30" spans="1:34" ht="15">
      <c r="A30" s="12" t="s">
        <v>3</v>
      </c>
      <c r="B30" s="12"/>
      <c r="C30" s="12"/>
      <c r="D30" s="75"/>
      <c r="E30" s="14"/>
      <c r="F30" s="14"/>
      <c r="G30" s="57"/>
      <c r="H30" s="45">
        <f t="shared" si="9"/>
        <v>0</v>
      </c>
      <c r="I30" s="82"/>
      <c r="J30" s="16"/>
      <c r="K30" s="75"/>
      <c r="L30" s="46">
        <f t="shared" si="10"/>
        <v>0</v>
      </c>
      <c r="M30" s="174"/>
      <c r="N30" s="12" t="s">
        <v>3</v>
      </c>
      <c r="O30" s="12">
        <v>4374.28</v>
      </c>
      <c r="P30" s="12"/>
      <c r="Q30" s="16"/>
      <c r="R30" s="45">
        <f t="shared" si="12"/>
        <v>4374.28</v>
      </c>
      <c r="S30" s="12"/>
      <c r="T30" s="16"/>
      <c r="U30" s="16"/>
      <c r="V30" s="46">
        <f t="shared" si="11"/>
        <v>4374.28</v>
      </c>
      <c r="W30" s="203"/>
      <c r="X30" s="33"/>
      <c r="Y30" s="33"/>
      <c r="Z30" s="33"/>
      <c r="AA30" s="33"/>
      <c r="AB30" s="33"/>
      <c r="AC30" s="33"/>
      <c r="AD30" s="6"/>
      <c r="AE30" s="33"/>
      <c r="AF30" s="34"/>
      <c r="AG30" s="35"/>
      <c r="AH30" s="36"/>
    </row>
    <row r="31" spans="1:34" ht="15">
      <c r="A31" s="12" t="s">
        <v>4</v>
      </c>
      <c r="B31" s="12"/>
      <c r="C31" s="12"/>
      <c r="D31" s="75"/>
      <c r="E31" s="14"/>
      <c r="F31" s="14"/>
      <c r="G31" s="57"/>
      <c r="H31" s="45">
        <f t="shared" si="9"/>
        <v>0</v>
      </c>
      <c r="I31" s="82"/>
      <c r="J31" s="16"/>
      <c r="K31" s="75"/>
      <c r="L31" s="46">
        <f t="shared" si="10"/>
        <v>0</v>
      </c>
      <c r="M31" s="174"/>
      <c r="N31" s="12" t="s">
        <v>4</v>
      </c>
      <c r="O31" s="12">
        <v>2688.76</v>
      </c>
      <c r="P31" s="12"/>
      <c r="Q31" s="16"/>
      <c r="R31" s="45">
        <f t="shared" si="12"/>
        <v>2688.76</v>
      </c>
      <c r="S31" s="12"/>
      <c r="T31" s="16"/>
      <c r="U31" s="16"/>
      <c r="V31" s="46">
        <f t="shared" si="11"/>
        <v>2688.76</v>
      </c>
      <c r="W31" s="203"/>
      <c r="X31" s="33"/>
      <c r="Y31" s="33"/>
      <c r="Z31" s="33"/>
      <c r="AA31" s="33"/>
      <c r="AB31" s="33"/>
      <c r="AC31" s="33"/>
      <c r="AD31" s="6"/>
      <c r="AE31" s="33"/>
      <c r="AF31" s="34"/>
      <c r="AG31" s="35"/>
      <c r="AH31" s="36"/>
    </row>
    <row r="32" spans="1:34" ht="15">
      <c r="A32" s="12" t="s">
        <v>5</v>
      </c>
      <c r="B32" s="12"/>
      <c r="C32" s="12"/>
      <c r="D32" s="75"/>
      <c r="E32" s="14"/>
      <c r="F32" s="14"/>
      <c r="G32" s="57"/>
      <c r="H32" s="45">
        <f t="shared" si="9"/>
        <v>0</v>
      </c>
      <c r="I32" s="82"/>
      <c r="J32" s="16"/>
      <c r="K32" s="75"/>
      <c r="L32" s="46">
        <f t="shared" si="10"/>
        <v>0</v>
      </c>
      <c r="M32" s="174"/>
      <c r="N32" s="12" t="s">
        <v>5</v>
      </c>
      <c r="O32" s="12">
        <v>2754.06</v>
      </c>
      <c r="P32" s="12"/>
      <c r="Q32" s="16"/>
      <c r="R32" s="45">
        <f t="shared" si="12"/>
        <v>2754.06</v>
      </c>
      <c r="S32" s="12"/>
      <c r="T32" s="16"/>
      <c r="U32" s="16"/>
      <c r="V32" s="46">
        <f t="shared" si="11"/>
        <v>2754.06</v>
      </c>
      <c r="W32" s="203"/>
      <c r="X32" s="33"/>
      <c r="Y32" s="33"/>
      <c r="Z32" s="33"/>
      <c r="AA32" s="33"/>
      <c r="AB32" s="33"/>
      <c r="AC32" s="33"/>
      <c r="AD32" s="6"/>
      <c r="AE32" s="33"/>
      <c r="AF32" s="34"/>
      <c r="AG32" s="35"/>
      <c r="AH32" s="36"/>
    </row>
    <row r="33" spans="1:34" ht="15">
      <c r="A33" s="12" t="s">
        <v>6</v>
      </c>
      <c r="B33" s="12"/>
      <c r="C33" s="12"/>
      <c r="D33" s="75"/>
      <c r="E33" s="14"/>
      <c r="F33" s="14"/>
      <c r="G33" s="57"/>
      <c r="H33" s="45">
        <f t="shared" si="9"/>
        <v>0</v>
      </c>
      <c r="I33" s="82"/>
      <c r="J33" s="16"/>
      <c r="K33" s="75"/>
      <c r="L33" s="46">
        <f t="shared" si="10"/>
        <v>0</v>
      </c>
      <c r="M33" s="174"/>
      <c r="N33" s="12" t="s">
        <v>6</v>
      </c>
      <c r="O33" s="12">
        <v>4762.65</v>
      </c>
      <c r="P33" s="12"/>
      <c r="Q33" s="16"/>
      <c r="R33" s="45">
        <f t="shared" si="12"/>
        <v>4762.65</v>
      </c>
      <c r="S33" s="12"/>
      <c r="T33" s="16"/>
      <c r="U33" s="13"/>
      <c r="V33" s="46">
        <f t="shared" si="11"/>
        <v>4762.65</v>
      </c>
      <c r="W33" s="203"/>
      <c r="X33" s="33"/>
      <c r="Y33" s="33"/>
      <c r="Z33" s="33"/>
      <c r="AA33" s="33"/>
      <c r="AB33" s="33"/>
      <c r="AC33" s="33"/>
      <c r="AD33" s="6"/>
      <c r="AE33" s="33"/>
      <c r="AF33" s="34"/>
      <c r="AG33" s="35"/>
      <c r="AH33" s="36"/>
    </row>
    <row r="34" spans="1:34" ht="15">
      <c r="A34" s="12" t="s">
        <v>7</v>
      </c>
      <c r="B34" s="12"/>
      <c r="C34" s="12"/>
      <c r="D34" s="75"/>
      <c r="E34" s="14"/>
      <c r="F34" s="14"/>
      <c r="G34" s="57"/>
      <c r="H34" s="45">
        <f t="shared" si="9"/>
        <v>0</v>
      </c>
      <c r="I34" s="82"/>
      <c r="J34" s="16"/>
      <c r="K34" s="75"/>
      <c r="L34" s="46">
        <f t="shared" si="10"/>
        <v>0</v>
      </c>
      <c r="M34" s="174"/>
      <c r="N34" s="12" t="s">
        <v>7</v>
      </c>
      <c r="O34" s="11">
        <v>4568.52</v>
      </c>
      <c r="P34" s="12">
        <v>1250</v>
      </c>
      <c r="Q34" s="16"/>
      <c r="R34" s="84">
        <f t="shared" si="12"/>
        <v>5818.52</v>
      </c>
      <c r="S34" s="12"/>
      <c r="T34" s="16"/>
      <c r="U34" s="13"/>
      <c r="V34" s="205">
        <f t="shared" si="11"/>
        <v>5818.52</v>
      </c>
      <c r="W34" s="203"/>
      <c r="X34" s="33"/>
      <c r="Y34" s="33"/>
      <c r="Z34" s="33"/>
      <c r="AA34" s="33"/>
      <c r="AB34" s="33"/>
      <c r="AC34" s="33"/>
      <c r="AD34" s="6"/>
      <c r="AE34" s="33"/>
      <c r="AF34" s="34"/>
      <c r="AG34" s="35"/>
      <c r="AH34" s="36"/>
    </row>
    <row r="35" spans="1:34" ht="15">
      <c r="A35" s="19" t="s">
        <v>8</v>
      </c>
      <c r="B35" s="12"/>
      <c r="C35" s="12"/>
      <c r="D35" s="75"/>
      <c r="E35" s="14"/>
      <c r="F35" s="14"/>
      <c r="G35" s="57"/>
      <c r="H35" s="45">
        <f t="shared" si="9"/>
        <v>0</v>
      </c>
      <c r="I35" s="82"/>
      <c r="J35" s="16"/>
      <c r="K35" s="75"/>
      <c r="L35" s="46">
        <f t="shared" si="10"/>
        <v>0</v>
      </c>
      <c r="M35" s="174"/>
      <c r="N35" s="176" t="s">
        <v>8</v>
      </c>
      <c r="O35" s="12">
        <v>3029.08</v>
      </c>
      <c r="P35" s="12"/>
      <c r="Q35" s="16"/>
      <c r="R35" s="45">
        <f t="shared" si="12"/>
        <v>3029.08</v>
      </c>
      <c r="S35" s="12"/>
      <c r="T35" s="16"/>
      <c r="U35" s="16"/>
      <c r="V35" s="46">
        <f t="shared" si="11"/>
        <v>3029.08</v>
      </c>
      <c r="W35" s="203"/>
      <c r="X35" s="37"/>
      <c r="Y35" s="33"/>
      <c r="Z35" s="33"/>
      <c r="AA35" s="33"/>
      <c r="AB35" s="33"/>
      <c r="AC35" s="33"/>
      <c r="AD35" s="6"/>
      <c r="AE35" s="33"/>
      <c r="AF35" s="34"/>
      <c r="AG35" s="35"/>
      <c r="AH35" s="36"/>
    </row>
    <row r="36" spans="1:34" ht="15">
      <c r="A36" s="12" t="s">
        <v>9</v>
      </c>
      <c r="B36" s="19"/>
      <c r="C36" s="19"/>
      <c r="D36" s="75"/>
      <c r="E36" s="14"/>
      <c r="F36" s="14"/>
      <c r="G36" s="58"/>
      <c r="H36" s="45">
        <f t="shared" si="9"/>
        <v>0</v>
      </c>
      <c r="I36" s="83"/>
      <c r="J36" s="20"/>
      <c r="K36" s="75"/>
      <c r="L36" s="46">
        <f t="shared" si="10"/>
        <v>0</v>
      </c>
      <c r="M36" s="175"/>
      <c r="N36" s="12" t="s">
        <v>9</v>
      </c>
      <c r="O36" s="19">
        <v>8328.49</v>
      </c>
      <c r="P36" s="19"/>
      <c r="Q36" s="39"/>
      <c r="R36" s="84">
        <f>+SUM(N36:Q36)</f>
        <v>8328.49</v>
      </c>
      <c r="S36" s="19"/>
      <c r="T36" s="39"/>
      <c r="U36" s="20"/>
      <c r="V36" s="46">
        <f t="shared" si="11"/>
        <v>8328.49</v>
      </c>
      <c r="W36" s="203"/>
      <c r="X36" s="37"/>
      <c r="Y36" s="33"/>
      <c r="Z36" s="37"/>
      <c r="AA36" s="37"/>
      <c r="AB36" s="37"/>
      <c r="AC36" s="37"/>
      <c r="AD36" s="6"/>
      <c r="AE36" s="37"/>
      <c r="AF36" s="38"/>
      <c r="AG36" s="35"/>
      <c r="AH36" s="36"/>
    </row>
    <row r="37" spans="1:34" ht="15">
      <c r="A37" s="57" t="s">
        <v>23</v>
      </c>
      <c r="B37" s="12"/>
      <c r="C37" s="12"/>
      <c r="D37" s="12"/>
      <c r="E37" s="14"/>
      <c r="F37" s="14"/>
      <c r="G37" s="57"/>
      <c r="H37" s="45">
        <f t="shared" si="9"/>
        <v>0</v>
      </c>
      <c r="I37" s="82"/>
      <c r="J37" s="12"/>
      <c r="K37" s="75"/>
      <c r="L37" s="46">
        <f t="shared" si="10"/>
        <v>0</v>
      </c>
      <c r="M37" s="174"/>
      <c r="N37" s="57" t="s">
        <v>23</v>
      </c>
      <c r="O37" s="12"/>
      <c r="P37" s="12"/>
      <c r="Q37" s="12"/>
      <c r="R37" s="45">
        <f>+SUM(N37:Q37)</f>
        <v>0</v>
      </c>
      <c r="S37" s="12"/>
      <c r="T37" s="12"/>
      <c r="U37" s="12"/>
      <c r="V37" s="46">
        <f t="shared" si="11"/>
        <v>0</v>
      </c>
      <c r="W37" s="203"/>
      <c r="X37" s="33"/>
      <c r="Y37" s="33"/>
      <c r="Z37" s="33"/>
      <c r="AA37" s="33"/>
      <c r="AB37" s="33"/>
      <c r="AC37" s="33"/>
      <c r="AD37" s="6"/>
      <c r="AE37" s="33"/>
      <c r="AF37" s="34"/>
      <c r="AG37" s="35"/>
      <c r="AH37" s="36"/>
    </row>
    <row r="38" spans="1:34" ht="15">
      <c r="A38" s="57" t="s">
        <v>11</v>
      </c>
      <c r="B38" s="12"/>
      <c r="C38" s="11">
        <v>8700</v>
      </c>
      <c r="D38" s="11"/>
      <c r="E38" s="14"/>
      <c r="F38" s="14"/>
      <c r="G38" s="57">
        <v>435027.32</v>
      </c>
      <c r="H38" s="45">
        <f t="shared" si="9"/>
        <v>443727.32</v>
      </c>
      <c r="I38" s="82"/>
      <c r="J38" s="13"/>
      <c r="K38" s="75"/>
      <c r="L38" s="46">
        <f t="shared" si="10"/>
        <v>443727.32</v>
      </c>
      <c r="M38" s="174"/>
      <c r="N38" s="57" t="s">
        <v>11</v>
      </c>
      <c r="O38" s="12">
        <v>5936.65</v>
      </c>
      <c r="P38" s="12"/>
      <c r="Q38" s="13">
        <v>54054.06</v>
      </c>
      <c r="R38" s="45">
        <f>+SUM(N38:Q38)</f>
        <v>59990.71</v>
      </c>
      <c r="S38" s="12"/>
      <c r="T38" s="13"/>
      <c r="U38" s="13"/>
      <c r="V38" s="46">
        <f t="shared" si="11"/>
        <v>59990.71</v>
      </c>
      <c r="W38" s="203"/>
      <c r="X38" s="33"/>
      <c r="Y38" s="33"/>
      <c r="Z38" s="33"/>
      <c r="AA38" s="36"/>
      <c r="AB38" s="36"/>
      <c r="AC38" s="36"/>
      <c r="AD38" s="6"/>
      <c r="AE38" s="33"/>
      <c r="AF38" s="34"/>
      <c r="AG38" s="35"/>
      <c r="AH38" s="36"/>
    </row>
    <row r="39" spans="1:34" ht="12.75">
      <c r="A39" s="28" t="s">
        <v>11</v>
      </c>
      <c r="B39" s="18">
        <f aca="true" t="shared" si="13" ref="B39:H39">+SUM(B26:B38)</f>
        <v>0</v>
      </c>
      <c r="C39" s="18">
        <f t="shared" si="13"/>
        <v>8700</v>
      </c>
      <c r="D39" s="18">
        <f t="shared" si="13"/>
        <v>0</v>
      </c>
      <c r="E39" s="18">
        <f t="shared" si="13"/>
        <v>0</v>
      </c>
      <c r="F39" s="18">
        <f t="shared" si="13"/>
        <v>248.86</v>
      </c>
      <c r="G39" s="18">
        <f t="shared" si="13"/>
        <v>435027.32</v>
      </c>
      <c r="H39" s="18">
        <f t="shared" si="13"/>
        <v>443976.18</v>
      </c>
      <c r="I39" s="28"/>
      <c r="J39" s="18">
        <f>+SUM(J26:J38)</f>
        <v>0</v>
      </c>
      <c r="K39" s="40">
        <f>+SUM(K26:K38)</f>
        <v>0</v>
      </c>
      <c r="L39" s="40">
        <f>+SUM(L26:L38)</f>
        <v>443976.18</v>
      </c>
      <c r="M39" s="172"/>
      <c r="N39" s="28" t="s">
        <v>11</v>
      </c>
      <c r="O39" s="18">
        <f>+SUM(O26:O38)</f>
        <v>49899.729999999996</v>
      </c>
      <c r="P39" s="18">
        <f>+SUM(P26:P38)</f>
        <v>1598.17</v>
      </c>
      <c r="Q39" s="18">
        <f>+SUM(Q26:Q38)</f>
        <v>54054.06</v>
      </c>
      <c r="R39" s="18">
        <f>+SUM(R26:R38)</f>
        <v>105551.95999999999</v>
      </c>
      <c r="S39" s="28"/>
      <c r="T39" s="18">
        <f>+SUM(T26:T38)</f>
        <v>0</v>
      </c>
      <c r="U39" s="18">
        <f>+SUM(U26:U38)</f>
        <v>0</v>
      </c>
      <c r="V39" s="40">
        <f>+SUM(V26:V38)</f>
        <v>105551.95999999999</v>
      </c>
      <c r="W39" s="204"/>
      <c r="X39" s="36"/>
      <c r="Y39" s="36"/>
      <c r="Z39" s="33"/>
      <c r="AA39" s="36"/>
      <c r="AB39" s="36"/>
      <c r="AC39" s="36"/>
      <c r="AD39" s="6"/>
      <c r="AE39" s="36"/>
      <c r="AF39" s="33"/>
      <c r="AG39" s="36"/>
      <c r="AH39" s="36"/>
    </row>
    <row r="40" spans="1:34" ht="12.75">
      <c r="A40" t="s">
        <v>12</v>
      </c>
      <c r="I40" s="6"/>
      <c r="J40" s="6"/>
      <c r="U40" s="6"/>
      <c r="V40" s="6"/>
      <c r="W40" s="201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21:34" ht="12.75"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31:34" ht="12.75">
      <c r="AE42" s="6"/>
      <c r="AF42" s="6"/>
      <c r="AG42" s="6"/>
      <c r="AH42" s="6"/>
    </row>
  </sheetData>
  <sheetProtection/>
  <mergeCells count="6">
    <mergeCell ref="U23:AA23"/>
    <mergeCell ref="AJ1:AN1"/>
    <mergeCell ref="B2:AN2"/>
    <mergeCell ref="A23:L23"/>
    <mergeCell ref="U3:AO3"/>
    <mergeCell ref="B3:T3"/>
  </mergeCells>
  <conditionalFormatting sqref="AF24:AF25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4:AM4"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24:Y25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Z24:Z25">
    <cfRule type="colorScale" priority="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24"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4">
    <cfRule type="colorScale" priority="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lorScale" priority="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24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24">
    <cfRule type="colorScale" priority="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24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4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4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4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4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2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2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2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22.00390625" style="93" customWidth="1"/>
    <col min="2" max="2" width="15.28125" style="93" customWidth="1"/>
    <col min="3" max="3" width="15.57421875" style="93" customWidth="1"/>
    <col min="4" max="4" width="16.00390625" style="93" customWidth="1"/>
    <col min="5" max="5" width="14.00390625" style="93" customWidth="1"/>
    <col min="6" max="7" width="11.8515625" style="93" customWidth="1"/>
    <col min="8" max="8" width="13.28125" style="93" customWidth="1"/>
    <col min="9" max="10" width="14.8515625" style="93" customWidth="1"/>
    <col min="11" max="11" width="14.7109375" style="93" customWidth="1"/>
    <col min="12" max="12" width="14.57421875" style="93" customWidth="1"/>
    <col min="13" max="13" width="1.421875" style="93" customWidth="1"/>
    <col min="14" max="14" width="12.421875" style="93" customWidth="1"/>
    <col min="15" max="15" width="11.57421875" style="93" customWidth="1"/>
    <col min="16" max="16" width="17.8515625" style="93" customWidth="1"/>
    <col min="17" max="17" width="12.00390625" style="93" bestFit="1" customWidth="1"/>
    <col min="18" max="18" width="12.140625" style="0" customWidth="1"/>
  </cols>
  <sheetData>
    <row r="1" spans="1:19" ht="18">
      <c r="A1" s="91" t="s">
        <v>64</v>
      </c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S1" s="94"/>
    </row>
    <row r="2" spans="2:19" ht="27" customHeight="1">
      <c r="B2" s="220" t="s">
        <v>65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95"/>
      <c r="S2" s="94"/>
    </row>
    <row r="3" spans="3:17" ht="18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221">
        <v>43100</v>
      </c>
      <c r="O3" s="221"/>
      <c r="P3" s="221"/>
      <c r="Q3" s="221"/>
    </row>
    <row r="4" spans="1:18" ht="18">
      <c r="A4" s="222" t="s">
        <v>66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97"/>
      <c r="N4" s="98"/>
      <c r="O4" s="98"/>
      <c r="P4" s="98"/>
      <c r="Q4" s="225" t="s">
        <v>91</v>
      </c>
      <c r="R4" s="225"/>
    </row>
    <row r="5" spans="1:18" ht="24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7"/>
      <c r="N5" s="223" t="s">
        <v>67</v>
      </c>
      <c r="O5" s="223"/>
      <c r="P5" s="223"/>
      <c r="Q5" s="137" t="s">
        <v>90</v>
      </c>
      <c r="R5" t="s">
        <v>89</v>
      </c>
    </row>
    <row r="6" spans="1:17" ht="90">
      <c r="A6" s="100"/>
      <c r="B6" s="101" t="s">
        <v>68</v>
      </c>
      <c r="C6" s="101" t="s">
        <v>69</v>
      </c>
      <c r="D6" s="102" t="s">
        <v>18</v>
      </c>
      <c r="E6" s="102" t="s">
        <v>70</v>
      </c>
      <c r="F6" s="103" t="s">
        <v>54</v>
      </c>
      <c r="G6" s="102" t="s">
        <v>37</v>
      </c>
      <c r="H6" s="103" t="s">
        <v>55</v>
      </c>
      <c r="I6" s="102" t="s">
        <v>71</v>
      </c>
      <c r="J6" s="103" t="s">
        <v>102</v>
      </c>
      <c r="K6" s="103" t="s">
        <v>35</v>
      </c>
      <c r="L6" s="103" t="s">
        <v>72</v>
      </c>
      <c r="M6" s="104"/>
      <c r="N6" s="105" t="s">
        <v>73</v>
      </c>
      <c r="O6" s="106"/>
      <c r="P6" s="101" t="s">
        <v>74</v>
      </c>
      <c r="Q6" s="107"/>
    </row>
    <row r="7" spans="1:18" ht="15.75">
      <c r="A7" s="108" t="s">
        <v>75</v>
      </c>
      <c r="B7" s="138"/>
      <c r="C7" s="138"/>
      <c r="D7" s="109"/>
      <c r="E7" s="139"/>
      <c r="F7" s="109"/>
      <c r="G7" s="109"/>
      <c r="H7" s="109"/>
      <c r="I7" s="109"/>
      <c r="J7" s="109"/>
      <c r="K7" s="109"/>
      <c r="L7" s="140"/>
      <c r="M7" s="141"/>
      <c r="N7" s="142"/>
      <c r="O7" s="142"/>
      <c r="P7" s="143"/>
      <c r="Q7" s="119"/>
      <c r="R7" s="124"/>
    </row>
    <row r="8" spans="1:18" ht="15">
      <c r="A8" s="109" t="s">
        <v>20</v>
      </c>
      <c r="B8" s="206">
        <f>+'2017-12-31.'!B18</f>
        <v>8143277.74</v>
      </c>
      <c r="C8" s="138"/>
      <c r="D8" s="166">
        <f>+'2017-12-31.'!I18</f>
        <v>-450000</v>
      </c>
      <c r="E8" s="139">
        <f>+'2017-12-31.'!J18</f>
        <v>-300000</v>
      </c>
      <c r="F8" s="166">
        <f>+'2017-12-31.'!N18</f>
        <v>-80500</v>
      </c>
      <c r="G8" s="166">
        <f>+'2017-12-31.'!K18</f>
        <v>-26400</v>
      </c>
      <c r="H8" s="109"/>
      <c r="I8" s="166">
        <f>+'2017-12-31.'!M18</f>
        <v>-1183583.26</v>
      </c>
      <c r="J8" s="166">
        <f>+'2017-12-31.'!L18</f>
        <v>-4879</v>
      </c>
      <c r="K8" s="109"/>
      <c r="L8" s="140">
        <f>+SUM(B8:K8)</f>
        <v>6097915.48</v>
      </c>
      <c r="M8" s="144"/>
      <c r="N8" s="145"/>
      <c r="O8" s="145"/>
      <c r="P8" s="143">
        <f>+L8+N8</f>
        <v>6097915.48</v>
      </c>
      <c r="Q8" s="119"/>
      <c r="R8" s="124"/>
    </row>
    <row r="9" spans="1:18" ht="15">
      <c r="A9" s="111" t="s">
        <v>21</v>
      </c>
      <c r="B9" s="139">
        <f>+'2017-12-31.'!C18+'2017-12-31.'!D18</f>
        <v>774083.16</v>
      </c>
      <c r="C9" s="139">
        <f>+'2017-12-31.'!Q18</f>
        <v>-24572.72</v>
      </c>
      <c r="D9" s="111"/>
      <c r="E9" s="139"/>
      <c r="F9" s="139"/>
      <c r="G9" s="139"/>
      <c r="H9" s="139"/>
      <c r="I9" s="139"/>
      <c r="J9" s="139"/>
      <c r="K9" s="139"/>
      <c r="L9" s="140">
        <f>+SUM(B9:K9)</f>
        <v>749510.4400000001</v>
      </c>
      <c r="M9" s="144"/>
      <c r="N9" s="146">
        <f>+'2017-12-31.'!F18</f>
        <v>146503.01</v>
      </c>
      <c r="O9" s="146"/>
      <c r="P9" s="143">
        <f>+L9+N9</f>
        <v>896013.4500000001</v>
      </c>
      <c r="Q9" s="119"/>
      <c r="R9" s="124"/>
    </row>
    <row r="10" spans="1:18" ht="15">
      <c r="A10" s="112" t="s">
        <v>76</v>
      </c>
      <c r="B10" s="147">
        <f aca="true" t="shared" si="0" ref="B10:P10">+SUM(B7:B9)</f>
        <v>8917360.9</v>
      </c>
      <c r="C10" s="147">
        <f t="shared" si="0"/>
        <v>-24572.72</v>
      </c>
      <c r="D10" s="147">
        <f t="shared" si="0"/>
        <v>-450000</v>
      </c>
      <c r="E10" s="147">
        <f t="shared" si="0"/>
        <v>-300000</v>
      </c>
      <c r="F10" s="147">
        <f t="shared" si="0"/>
        <v>-80500</v>
      </c>
      <c r="G10" s="147">
        <f t="shared" si="0"/>
        <v>-26400</v>
      </c>
      <c r="H10" s="147">
        <f t="shared" si="0"/>
        <v>0</v>
      </c>
      <c r="I10" s="147">
        <f t="shared" si="0"/>
        <v>-1183583.26</v>
      </c>
      <c r="J10" s="147">
        <f t="shared" si="0"/>
        <v>-4879</v>
      </c>
      <c r="K10" s="147">
        <f t="shared" si="0"/>
        <v>0</v>
      </c>
      <c r="L10" s="147">
        <f t="shared" si="0"/>
        <v>6847425.920000001</v>
      </c>
      <c r="M10" s="148"/>
      <c r="N10" s="149">
        <f t="shared" si="0"/>
        <v>146503.01</v>
      </c>
      <c r="O10" s="149"/>
      <c r="P10" s="147">
        <f t="shared" si="0"/>
        <v>6993928.930000001</v>
      </c>
      <c r="Q10" s="114"/>
      <c r="R10" s="111"/>
    </row>
    <row r="11" spans="1:18" ht="15.75">
      <c r="A11" s="108" t="s">
        <v>77</v>
      </c>
      <c r="B11" s="150"/>
      <c r="C11" s="150"/>
      <c r="D11" s="111"/>
      <c r="E11" s="111"/>
      <c r="F11" s="111"/>
      <c r="G11" s="111"/>
      <c r="H11" s="111"/>
      <c r="I11" s="111"/>
      <c r="J11" s="111"/>
      <c r="K11" s="111"/>
      <c r="L11" s="140">
        <f>+SUM(B11:K11)</f>
        <v>0</v>
      </c>
      <c r="M11" s="144"/>
      <c r="N11" s="145"/>
      <c r="O11" s="145"/>
      <c r="P11" s="151"/>
      <c r="Q11" s="119"/>
      <c r="R11" s="124"/>
    </row>
    <row r="12" spans="1:18" ht="15">
      <c r="A12" s="114" t="s">
        <v>78</v>
      </c>
      <c r="B12" s="150">
        <f>+'2017-12-31.'!U18</f>
        <v>1527883.08</v>
      </c>
      <c r="C12" s="150"/>
      <c r="D12" s="150">
        <f>+'2017-12-31.'!Z18</f>
        <v>450000</v>
      </c>
      <c r="E12" s="150">
        <f>+'2017-12-31.'!AA18</f>
        <v>300000</v>
      </c>
      <c r="F12" s="150">
        <f>+'2017-12-31.'!Y18</f>
        <v>71800</v>
      </c>
      <c r="G12" s="150">
        <f>+'2017-12-31.'!AB18</f>
        <v>26400</v>
      </c>
      <c r="H12" s="150"/>
      <c r="I12" s="150">
        <f>+'2017-12-31.'!X18</f>
        <v>1183583.26</v>
      </c>
      <c r="J12" s="150">
        <f>+'2017-12-31.'!AC18</f>
        <v>4879</v>
      </c>
      <c r="K12" s="150"/>
      <c r="L12" s="140">
        <f>+SUM(B12:K12)</f>
        <v>3564545.34</v>
      </c>
      <c r="M12" s="144"/>
      <c r="N12" s="145"/>
      <c r="O12" s="145"/>
      <c r="P12" s="140">
        <f>+L12+N12</f>
        <v>3564545.34</v>
      </c>
      <c r="Q12" s="119"/>
      <c r="R12" s="124"/>
    </row>
    <row r="13" spans="1:18" ht="15">
      <c r="A13" s="114" t="s">
        <v>79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3">
        <f>+SUM(B13:K13)</f>
        <v>0</v>
      </c>
      <c r="M13" s="148"/>
      <c r="N13" s="154"/>
      <c r="O13" s="154"/>
      <c r="P13" s="153">
        <f>+L13+N13</f>
        <v>0</v>
      </c>
      <c r="Q13" s="155"/>
      <c r="R13" s="124"/>
    </row>
    <row r="14" spans="1:18" ht="15">
      <c r="A14" s="115" t="s">
        <v>80</v>
      </c>
      <c r="B14" s="156">
        <f>+SUM(B12:B13)</f>
        <v>1527883.08</v>
      </c>
      <c r="C14" s="156">
        <f aca="true" t="shared" si="1" ref="C14:L14">+SUM(C12:C13)</f>
        <v>0</v>
      </c>
      <c r="D14" s="156">
        <f t="shared" si="1"/>
        <v>450000</v>
      </c>
      <c r="E14" s="156">
        <f t="shared" si="1"/>
        <v>300000</v>
      </c>
      <c r="F14" s="156">
        <f t="shared" si="1"/>
        <v>71800</v>
      </c>
      <c r="G14" s="156">
        <f t="shared" si="1"/>
        <v>26400</v>
      </c>
      <c r="H14" s="156">
        <f t="shared" si="1"/>
        <v>0</v>
      </c>
      <c r="I14" s="156">
        <f t="shared" si="1"/>
        <v>1183583.26</v>
      </c>
      <c r="J14" s="156">
        <f t="shared" si="1"/>
        <v>4879</v>
      </c>
      <c r="K14" s="156">
        <f t="shared" si="1"/>
        <v>0</v>
      </c>
      <c r="L14" s="156">
        <f t="shared" si="1"/>
        <v>3564545.34</v>
      </c>
      <c r="M14" s="157"/>
      <c r="N14" s="156">
        <f>+SUM(N12:N13)</f>
        <v>0</v>
      </c>
      <c r="O14" s="156">
        <f>+SUM(O12:O13)</f>
        <v>0</v>
      </c>
      <c r="P14" s="156">
        <f>+SUM(P12:P13)</f>
        <v>3564545.34</v>
      </c>
      <c r="Q14" s="155"/>
      <c r="R14" s="124"/>
    </row>
    <row r="15" spans="1:18" ht="15.75">
      <c r="A15" s="108" t="s">
        <v>81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4"/>
      <c r="N15" s="158"/>
      <c r="O15" s="158"/>
      <c r="P15" s="158"/>
      <c r="Q15" s="155"/>
      <c r="R15" s="124"/>
    </row>
    <row r="16" spans="1:18" ht="15">
      <c r="A16" s="136" t="s">
        <v>82</v>
      </c>
      <c r="B16" s="150">
        <f>+'2017-12-31.'!C39</f>
        <v>8700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40">
        <f>+SUM(B16:K16)</f>
        <v>8700</v>
      </c>
      <c r="M16" s="154"/>
      <c r="N16" s="158"/>
      <c r="O16" s="158"/>
      <c r="P16" s="153">
        <f>+L16+N16</f>
        <v>8700</v>
      </c>
      <c r="Q16" s="155"/>
      <c r="R16" s="124"/>
    </row>
    <row r="17" spans="1:18" ht="15">
      <c r="A17" s="115" t="s">
        <v>83</v>
      </c>
      <c r="B17" s="156">
        <f>+SUM(B15:B16)</f>
        <v>8700</v>
      </c>
      <c r="C17" s="156">
        <f aca="true" t="shared" si="2" ref="C17:L17">+SUM(C15:C16)</f>
        <v>0</v>
      </c>
      <c r="D17" s="156">
        <f t="shared" si="2"/>
        <v>0</v>
      </c>
      <c r="E17" s="156">
        <f t="shared" si="2"/>
        <v>0</v>
      </c>
      <c r="F17" s="156">
        <f t="shared" si="2"/>
        <v>0</v>
      </c>
      <c r="G17" s="156">
        <f t="shared" si="2"/>
        <v>0</v>
      </c>
      <c r="H17" s="156">
        <f t="shared" si="2"/>
        <v>0</v>
      </c>
      <c r="I17" s="156">
        <f t="shared" si="2"/>
        <v>0</v>
      </c>
      <c r="J17" s="156">
        <f t="shared" si="2"/>
        <v>0</v>
      </c>
      <c r="K17" s="156">
        <f t="shared" si="2"/>
        <v>0</v>
      </c>
      <c r="L17" s="156">
        <f t="shared" si="2"/>
        <v>8700</v>
      </c>
      <c r="M17" s="157"/>
      <c r="N17" s="156">
        <f>+SUM(N15:N16)</f>
        <v>0</v>
      </c>
      <c r="O17" s="156">
        <f>+SUM(O15:O16)</f>
        <v>0</v>
      </c>
      <c r="P17" s="156">
        <f>+SUM(P15:P16)</f>
        <v>8700</v>
      </c>
      <c r="Q17" s="155"/>
      <c r="R17" s="124"/>
    </row>
    <row r="18" spans="1:18" ht="15.75">
      <c r="A18" s="108" t="s">
        <v>87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60"/>
      <c r="N18" s="159"/>
      <c r="O18" s="159"/>
      <c r="P18" s="159"/>
      <c r="Q18" s="155"/>
      <c r="R18" s="124"/>
    </row>
    <row r="19" spans="1:18" ht="15">
      <c r="A19" s="136" t="s">
        <v>88</v>
      </c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40">
        <f>+SUM(B19:K19)</f>
        <v>0</v>
      </c>
      <c r="M19" s="154"/>
      <c r="N19" s="158"/>
      <c r="O19" s="158"/>
      <c r="P19" s="153">
        <f>+L19+N19</f>
        <v>0</v>
      </c>
      <c r="Q19" s="155"/>
      <c r="R19" s="124"/>
    </row>
    <row r="20" spans="1:18" ht="15.75">
      <c r="A20" s="116" t="s">
        <v>84</v>
      </c>
      <c r="B20" s="163">
        <f>+B10+B14+B17+B19</f>
        <v>10453943.98</v>
      </c>
      <c r="C20" s="163">
        <f aca="true" t="shared" si="3" ref="C20:L20">+C10+C14+C17</f>
        <v>-24572.72</v>
      </c>
      <c r="D20" s="163">
        <f t="shared" si="3"/>
        <v>0</v>
      </c>
      <c r="E20" s="163">
        <f t="shared" si="3"/>
        <v>0</v>
      </c>
      <c r="F20" s="163">
        <f t="shared" si="3"/>
        <v>-8700</v>
      </c>
      <c r="G20" s="163">
        <f t="shared" si="3"/>
        <v>0</v>
      </c>
      <c r="H20" s="163">
        <f t="shared" si="3"/>
        <v>0</v>
      </c>
      <c r="I20" s="163">
        <f t="shared" si="3"/>
        <v>0</v>
      </c>
      <c r="J20" s="163">
        <f t="shared" si="3"/>
        <v>0</v>
      </c>
      <c r="K20" s="163">
        <f t="shared" si="3"/>
        <v>0</v>
      </c>
      <c r="L20" s="163">
        <f t="shared" si="3"/>
        <v>10420671.260000002</v>
      </c>
      <c r="M20" s="164"/>
      <c r="N20" s="163">
        <f>+N10+N14+N17</f>
        <v>146503.01</v>
      </c>
      <c r="O20" s="163">
        <f>+O10+O14+O17</f>
        <v>0</v>
      </c>
      <c r="P20" s="163">
        <f>+P10+P14+P17</f>
        <v>10567174.27</v>
      </c>
      <c r="Q20" s="165"/>
      <c r="R20" s="124"/>
    </row>
    <row r="21" spans="1:17" ht="15.75">
      <c r="A21" s="118"/>
      <c r="B21" s="118"/>
      <c r="C21" s="119"/>
      <c r="D21" s="120"/>
      <c r="E21" s="120"/>
      <c r="F21" s="120"/>
      <c r="G21" s="120"/>
      <c r="H21" s="120"/>
      <c r="I21" s="120"/>
      <c r="J21" s="120"/>
      <c r="K21" s="120"/>
      <c r="L21" s="114"/>
      <c r="M21" s="120"/>
      <c r="N21" s="121"/>
      <c r="O21" s="121"/>
      <c r="P21" s="122"/>
      <c r="Q21" s="123"/>
    </row>
    <row r="22" spans="1:10" ht="15">
      <c r="A22" s="118" t="s">
        <v>85</v>
      </c>
      <c r="B22" s="118"/>
      <c r="C22" s="118"/>
      <c r="D22" s="124"/>
      <c r="E22" s="124"/>
      <c r="F22" s="124"/>
      <c r="G22" s="124"/>
      <c r="H22" s="124"/>
      <c r="I22" s="124"/>
      <c r="J22" s="124"/>
    </row>
    <row r="23" spans="1:10" ht="15">
      <c r="A23" s="119" t="s">
        <v>86</v>
      </c>
      <c r="B23" s="119"/>
      <c r="C23" s="119"/>
      <c r="D23" s="124"/>
      <c r="E23" s="124"/>
      <c r="F23" s="124"/>
      <c r="G23" s="124"/>
      <c r="H23" s="124"/>
      <c r="I23" s="124"/>
      <c r="J23" s="124"/>
    </row>
    <row r="24" spans="1:10" ht="15">
      <c r="A24" s="119"/>
      <c r="B24" s="119"/>
      <c r="C24" s="119"/>
      <c r="D24" s="124"/>
      <c r="E24" s="124"/>
      <c r="F24" s="124"/>
      <c r="G24" s="124"/>
      <c r="H24" s="124"/>
      <c r="I24" s="124"/>
      <c r="J24" s="124"/>
    </row>
    <row r="25" spans="1:3" ht="12.75">
      <c r="A25" s="113"/>
      <c r="B25" s="110"/>
      <c r="C25" s="110"/>
    </row>
    <row r="26" spans="1:3" ht="12.75">
      <c r="A26" s="125"/>
      <c r="B26" s="126"/>
      <c r="C26" s="110"/>
    </row>
    <row r="27" spans="1:3" ht="12.75">
      <c r="A27" s="110"/>
      <c r="B27" s="110"/>
      <c r="C27" s="110"/>
    </row>
    <row r="28" spans="1:3" ht="12.75">
      <c r="A28" s="110"/>
      <c r="B28" s="110"/>
      <c r="C28" s="110"/>
    </row>
    <row r="29" spans="1:3" ht="12.75">
      <c r="A29" s="126"/>
      <c r="B29" s="110"/>
      <c r="C29" s="110"/>
    </row>
    <row r="30" spans="1:17" ht="12.75">
      <c r="A30" s="107"/>
      <c r="B30" s="107"/>
      <c r="C30" s="10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</row>
    <row r="31" spans="1:17" ht="12.75">
      <c r="A31" s="107"/>
      <c r="B31" s="107"/>
      <c r="C31" s="10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</row>
    <row r="32" spans="1:20" ht="12.75">
      <c r="A32" s="113"/>
      <c r="B32" s="128"/>
      <c r="C32" s="128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26"/>
      <c r="O32" s="126"/>
      <c r="P32" s="126"/>
      <c r="Q32" s="110"/>
      <c r="R32" s="6"/>
      <c r="S32" s="6"/>
      <c r="T32" s="6"/>
    </row>
    <row r="33" spans="1:20" ht="12.7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6"/>
      <c r="S33" s="6"/>
      <c r="T33" s="6"/>
    </row>
    <row r="34" spans="1:20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10"/>
      <c r="M34" s="110"/>
      <c r="N34" s="128"/>
      <c r="O34" s="128"/>
      <c r="P34" s="128"/>
      <c r="Q34" s="129"/>
      <c r="R34" s="6"/>
      <c r="S34" s="6"/>
      <c r="T34" s="6"/>
    </row>
    <row r="35" spans="1:20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26"/>
      <c r="O35" s="126"/>
      <c r="P35" s="126"/>
      <c r="Q35" s="110"/>
      <c r="R35" s="6"/>
      <c r="S35" s="6"/>
      <c r="T35" s="6"/>
    </row>
    <row r="36" spans="1:20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26"/>
      <c r="O36" s="126"/>
      <c r="P36" s="126"/>
      <c r="Q36" s="110"/>
      <c r="R36" s="6"/>
      <c r="S36" s="6"/>
      <c r="T36" s="6"/>
    </row>
    <row r="37" spans="1:20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30"/>
      <c r="M37" s="130"/>
      <c r="N37" s="113"/>
      <c r="O37" s="113"/>
      <c r="P37" s="113"/>
      <c r="Q37" s="110"/>
      <c r="R37" s="6"/>
      <c r="S37" s="6"/>
      <c r="T37" s="6"/>
    </row>
    <row r="38" spans="1:20" ht="12.75">
      <c r="A38" s="110"/>
      <c r="B38" s="110"/>
      <c r="C38" s="131"/>
      <c r="D38" s="132"/>
      <c r="E38" s="132"/>
      <c r="F38" s="132"/>
      <c r="G38" s="132"/>
      <c r="H38" s="132"/>
      <c r="I38" s="132"/>
      <c r="J38" s="132"/>
      <c r="K38" s="132"/>
      <c r="L38" s="110"/>
      <c r="M38" s="110"/>
      <c r="N38" s="110"/>
      <c r="O38" s="110"/>
      <c r="P38" s="110"/>
      <c r="Q38" s="110"/>
      <c r="R38" s="6"/>
      <c r="S38" s="6"/>
      <c r="T38" s="6"/>
    </row>
    <row r="39" spans="1:20" ht="12.75">
      <c r="A39" s="110"/>
      <c r="B39" s="110"/>
      <c r="C39" s="131"/>
      <c r="D39" s="126"/>
      <c r="E39" s="126"/>
      <c r="F39" s="126"/>
      <c r="G39" s="126"/>
      <c r="H39" s="126"/>
      <c r="I39" s="126"/>
      <c r="J39" s="126"/>
      <c r="K39" s="126"/>
      <c r="L39" s="110"/>
      <c r="M39" s="110"/>
      <c r="N39" s="110"/>
      <c r="O39" s="110"/>
      <c r="P39" s="110"/>
      <c r="Q39" s="110"/>
      <c r="R39" s="6"/>
      <c r="S39" s="6"/>
      <c r="T39" s="6"/>
    </row>
    <row r="40" spans="1:20" ht="12.7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6"/>
      <c r="S40" s="6"/>
      <c r="T40" s="6"/>
    </row>
    <row r="41" spans="1:20" ht="12.75">
      <c r="A41" s="224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129"/>
      <c r="P41" s="129"/>
      <c r="Q41" s="107"/>
      <c r="R41" s="6"/>
      <c r="S41" s="6"/>
      <c r="T41" s="6"/>
    </row>
    <row r="42" spans="1:20" ht="12.75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129"/>
      <c r="P42" s="129"/>
      <c r="Q42" s="107"/>
      <c r="R42" s="6"/>
      <c r="S42" s="6"/>
      <c r="T42" s="6"/>
    </row>
    <row r="43" spans="1:20" ht="12.7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32"/>
      <c r="O43" s="132"/>
      <c r="P43" s="132"/>
      <c r="Q43" s="126"/>
      <c r="R43" s="6"/>
      <c r="S43" s="6"/>
      <c r="T43" s="6"/>
    </row>
    <row r="44" spans="1:20" ht="12.75">
      <c r="A44" s="129"/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129"/>
      <c r="N44" s="226"/>
      <c r="O44" s="226"/>
      <c r="P44" s="226"/>
      <c r="Q44" s="219"/>
      <c r="R44" s="6"/>
      <c r="S44" s="6"/>
      <c r="T44" s="6"/>
    </row>
    <row r="45" spans="1:20" ht="12.75">
      <c r="A45" s="133"/>
      <c r="B45" s="131"/>
      <c r="C45" s="128"/>
      <c r="D45" s="131"/>
      <c r="E45" s="131"/>
      <c r="F45" s="131"/>
      <c r="G45" s="131"/>
      <c r="H45" s="131"/>
      <c r="I45" s="131"/>
      <c r="J45" s="131"/>
      <c r="K45" s="131"/>
      <c r="L45" s="132"/>
      <c r="M45" s="132"/>
      <c r="N45" s="131"/>
      <c r="O45" s="131"/>
      <c r="P45" s="131"/>
      <c r="Q45" s="117"/>
      <c r="R45" s="6"/>
      <c r="S45" s="6"/>
      <c r="T45" s="6"/>
    </row>
    <row r="46" spans="1:20" ht="12.75">
      <c r="A46" s="132"/>
      <c r="B46" s="131"/>
      <c r="C46" s="110"/>
      <c r="D46" s="131"/>
      <c r="E46" s="131"/>
      <c r="F46" s="131"/>
      <c r="G46" s="131"/>
      <c r="H46" s="131"/>
      <c r="I46" s="131"/>
      <c r="J46" s="131"/>
      <c r="K46" s="131"/>
      <c r="L46" s="132"/>
      <c r="M46" s="132"/>
      <c r="N46" s="131"/>
      <c r="O46" s="131"/>
      <c r="P46" s="131"/>
      <c r="Q46" s="117"/>
      <c r="R46" s="6"/>
      <c r="S46" s="6"/>
      <c r="T46" s="6"/>
    </row>
    <row r="47" spans="1:20" ht="12.75">
      <c r="A47" s="132"/>
      <c r="B47" s="131"/>
      <c r="C47" s="110"/>
      <c r="D47" s="131"/>
      <c r="E47" s="131"/>
      <c r="F47" s="131"/>
      <c r="G47" s="131"/>
      <c r="H47" s="131"/>
      <c r="I47" s="131"/>
      <c r="J47" s="131"/>
      <c r="K47" s="131"/>
      <c r="L47" s="132"/>
      <c r="M47" s="132"/>
      <c r="N47" s="131"/>
      <c r="O47" s="131"/>
      <c r="P47" s="131"/>
      <c r="Q47" s="117"/>
      <c r="R47" s="6"/>
      <c r="S47" s="6"/>
      <c r="T47" s="6"/>
    </row>
    <row r="48" spans="1:20" ht="12.75">
      <c r="A48" s="133"/>
      <c r="B48" s="131"/>
      <c r="C48" s="132"/>
      <c r="D48" s="131"/>
      <c r="E48" s="131"/>
      <c r="F48" s="131"/>
      <c r="G48" s="131"/>
      <c r="H48" s="131"/>
      <c r="I48" s="131"/>
      <c r="J48" s="131"/>
      <c r="K48" s="131"/>
      <c r="L48" s="110"/>
      <c r="M48" s="110"/>
      <c r="N48" s="131"/>
      <c r="O48" s="131"/>
      <c r="P48" s="131"/>
      <c r="Q48" s="117"/>
      <c r="R48" s="6"/>
      <c r="S48" s="6"/>
      <c r="T48" s="6"/>
    </row>
    <row r="49" spans="1:20" ht="12.75">
      <c r="A49" s="113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6"/>
      <c r="S49" s="6"/>
      <c r="T49" s="6"/>
    </row>
    <row r="50" spans="1:20" ht="18.75">
      <c r="A50" s="113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34"/>
      <c r="M50" s="134"/>
      <c r="N50" s="130"/>
      <c r="O50" s="130"/>
      <c r="P50" s="130"/>
      <c r="Q50" s="130"/>
      <c r="R50" s="6"/>
      <c r="S50" s="6"/>
      <c r="T50" s="6"/>
    </row>
    <row r="51" spans="1:20" ht="12.75">
      <c r="A51" s="129"/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129"/>
      <c r="N51" s="219"/>
      <c r="O51" s="219"/>
      <c r="P51" s="219"/>
      <c r="Q51" s="219"/>
      <c r="R51" s="129"/>
      <c r="S51" s="6"/>
      <c r="T51" s="6"/>
    </row>
    <row r="52" spans="1:20" ht="12.75">
      <c r="A52" s="132"/>
      <c r="B52" s="131"/>
      <c r="C52" s="132"/>
      <c r="D52" s="131"/>
      <c r="E52" s="131"/>
      <c r="F52" s="131"/>
      <c r="G52" s="131"/>
      <c r="H52" s="131"/>
      <c r="I52" s="131"/>
      <c r="J52" s="131"/>
      <c r="K52" s="131"/>
      <c r="L52" s="132"/>
      <c r="M52" s="132"/>
      <c r="N52" s="131"/>
      <c r="O52" s="131"/>
      <c r="P52" s="131"/>
      <c r="Q52" s="117"/>
      <c r="R52" s="117"/>
      <c r="S52" s="6"/>
      <c r="T52" s="6"/>
    </row>
    <row r="53" spans="1:20" ht="12.75">
      <c r="A53" s="126"/>
      <c r="B53" s="131"/>
      <c r="C53" s="110"/>
      <c r="D53" s="131"/>
      <c r="E53" s="131"/>
      <c r="F53" s="131"/>
      <c r="G53" s="131"/>
      <c r="H53" s="131"/>
      <c r="I53" s="131"/>
      <c r="J53" s="131"/>
      <c r="K53" s="131"/>
      <c r="L53" s="126"/>
      <c r="M53" s="126"/>
      <c r="N53" s="131"/>
      <c r="O53" s="131"/>
      <c r="P53" s="131"/>
      <c r="Q53" s="126"/>
      <c r="R53" s="117"/>
      <c r="S53" s="6"/>
      <c r="T53" s="6"/>
    </row>
    <row r="54" spans="1:20" ht="12.75">
      <c r="A54" s="126"/>
      <c r="B54" s="131"/>
      <c r="C54" s="110"/>
      <c r="D54" s="131"/>
      <c r="E54" s="131"/>
      <c r="F54" s="131"/>
      <c r="G54" s="131"/>
      <c r="H54" s="131"/>
      <c r="I54" s="131"/>
      <c r="J54" s="131"/>
      <c r="K54" s="131"/>
      <c r="L54" s="126"/>
      <c r="M54" s="126"/>
      <c r="N54" s="131"/>
      <c r="O54" s="131"/>
      <c r="P54" s="131"/>
      <c r="Q54" s="126"/>
      <c r="R54" s="117"/>
      <c r="S54" s="6"/>
      <c r="T54" s="6"/>
    </row>
    <row r="55" spans="1:20" ht="12.75">
      <c r="A55" s="117"/>
      <c r="B55" s="131"/>
      <c r="C55" s="117"/>
      <c r="D55" s="131"/>
      <c r="E55" s="131"/>
      <c r="F55" s="131"/>
      <c r="G55" s="131"/>
      <c r="H55" s="131"/>
      <c r="I55" s="131"/>
      <c r="J55" s="131"/>
      <c r="K55" s="131"/>
      <c r="L55" s="117"/>
      <c r="M55" s="117"/>
      <c r="N55" s="131"/>
      <c r="O55" s="131"/>
      <c r="P55" s="131"/>
      <c r="Q55" s="117"/>
      <c r="R55" s="117"/>
      <c r="S55" s="6"/>
      <c r="T55" s="6"/>
    </row>
    <row r="56" spans="1:20" ht="16.5" customHeight="1">
      <c r="A56" s="110"/>
      <c r="B56" s="219"/>
      <c r="C56" s="219"/>
      <c r="D56" s="219"/>
      <c r="E56" s="129"/>
      <c r="F56" s="129"/>
      <c r="G56" s="129"/>
      <c r="H56" s="129"/>
      <c r="I56" s="129"/>
      <c r="J56" s="129"/>
      <c r="K56" s="129"/>
      <c r="L56" s="134"/>
      <c r="M56" s="134"/>
      <c r="N56" s="110"/>
      <c r="O56" s="110"/>
      <c r="P56" s="110"/>
      <c r="Q56" s="110"/>
      <c r="R56" s="6"/>
      <c r="S56" s="6"/>
      <c r="T56" s="6"/>
    </row>
    <row r="57" spans="1:20" ht="12.75">
      <c r="A57" s="12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129"/>
      <c r="N57" s="219"/>
      <c r="O57" s="219"/>
      <c r="P57" s="219"/>
      <c r="Q57" s="219"/>
      <c r="R57" s="129"/>
      <c r="S57" s="6"/>
      <c r="T57" s="6"/>
    </row>
    <row r="58" spans="1:20" ht="12.75">
      <c r="A58" s="135"/>
      <c r="B58" s="131"/>
      <c r="C58" s="110"/>
      <c r="D58" s="131"/>
      <c r="E58" s="131"/>
      <c r="F58" s="131"/>
      <c r="G58" s="131"/>
      <c r="H58" s="131"/>
      <c r="I58" s="131"/>
      <c r="J58" s="131"/>
      <c r="K58" s="131"/>
      <c r="L58" s="132"/>
      <c r="M58" s="132"/>
      <c r="N58" s="131"/>
      <c r="O58" s="131"/>
      <c r="P58" s="131"/>
      <c r="Q58" s="117"/>
      <c r="R58" s="117"/>
      <c r="S58" s="6"/>
      <c r="T58" s="6"/>
    </row>
    <row r="59" spans="1:20" ht="12.75">
      <c r="A59" s="126"/>
      <c r="B59" s="110"/>
      <c r="C59" s="110"/>
      <c r="D59" s="131"/>
      <c r="E59" s="131"/>
      <c r="F59" s="131"/>
      <c r="G59" s="131"/>
      <c r="H59" s="131"/>
      <c r="I59" s="131"/>
      <c r="J59" s="131"/>
      <c r="K59" s="131"/>
      <c r="L59" s="126"/>
      <c r="M59" s="126"/>
      <c r="N59" s="131"/>
      <c r="O59" s="131"/>
      <c r="P59" s="131"/>
      <c r="Q59" s="117"/>
      <c r="R59" s="117"/>
      <c r="S59" s="6"/>
      <c r="T59" s="6"/>
    </row>
    <row r="60" spans="1:20" ht="12.75">
      <c r="A60" s="126"/>
      <c r="B60" s="110"/>
      <c r="C60" s="110"/>
      <c r="D60" s="131"/>
      <c r="E60" s="131"/>
      <c r="F60" s="131"/>
      <c r="G60" s="131"/>
      <c r="H60" s="131"/>
      <c r="I60" s="131"/>
      <c r="J60" s="131"/>
      <c r="K60" s="131"/>
      <c r="L60" s="126"/>
      <c r="M60" s="126"/>
      <c r="N60" s="131"/>
      <c r="O60" s="131"/>
      <c r="P60" s="131"/>
      <c r="Q60" s="117"/>
      <c r="R60" s="117"/>
      <c r="S60" s="6"/>
      <c r="T60" s="6"/>
    </row>
    <row r="61" spans="1:20" ht="12.75">
      <c r="A61" s="126"/>
      <c r="B61" s="110"/>
      <c r="C61" s="110"/>
      <c r="D61" s="131"/>
      <c r="E61" s="131"/>
      <c r="F61" s="131"/>
      <c r="G61" s="131"/>
      <c r="H61" s="131"/>
      <c r="I61" s="131"/>
      <c r="J61" s="131"/>
      <c r="K61" s="131"/>
      <c r="L61" s="126"/>
      <c r="M61" s="126"/>
      <c r="N61" s="131"/>
      <c r="O61" s="131"/>
      <c r="P61" s="131"/>
      <c r="Q61" s="117"/>
      <c r="R61" s="117"/>
      <c r="S61" s="6"/>
      <c r="T61" s="6"/>
    </row>
    <row r="62" spans="1:20" ht="12.75">
      <c r="A62" s="117"/>
      <c r="B62" s="131"/>
      <c r="C62" s="117"/>
      <c r="D62" s="131"/>
      <c r="E62" s="131"/>
      <c r="F62" s="131"/>
      <c r="G62" s="131"/>
      <c r="H62" s="131"/>
      <c r="I62" s="131"/>
      <c r="J62" s="131"/>
      <c r="K62" s="131"/>
      <c r="L62" s="117"/>
      <c r="M62" s="117"/>
      <c r="N62" s="131"/>
      <c r="O62" s="131"/>
      <c r="P62" s="131"/>
      <c r="Q62" s="117"/>
      <c r="R62" s="117"/>
      <c r="S62" s="6"/>
      <c r="T62" s="6"/>
    </row>
    <row r="63" spans="1:20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6"/>
      <c r="S63" s="6"/>
      <c r="T63" s="6"/>
    </row>
    <row r="64" spans="1:20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26"/>
      <c r="R64" s="6"/>
      <c r="S64" s="6"/>
      <c r="T64" s="6"/>
    </row>
    <row r="65" spans="1:20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31"/>
      <c r="O65" s="131"/>
      <c r="P65" s="131"/>
      <c r="Q65" s="131"/>
      <c r="R65" s="131"/>
      <c r="S65" s="6"/>
      <c r="T65" s="6"/>
    </row>
    <row r="66" spans="1:20" ht="12.75">
      <c r="A66" s="110"/>
      <c r="B66" s="110"/>
      <c r="C66" s="126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6"/>
      <c r="T66" s="6"/>
    </row>
    <row r="67" spans="1:20" ht="12.75">
      <c r="A67" s="110"/>
      <c r="B67" s="126"/>
      <c r="C67" s="126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6"/>
      <c r="T67" s="6"/>
    </row>
    <row r="68" spans="1:28" ht="12.75">
      <c r="A68" s="110"/>
      <c r="B68" s="110"/>
      <c r="C68" s="126"/>
      <c r="D68" s="126"/>
      <c r="E68" s="126"/>
      <c r="F68" s="126"/>
      <c r="G68" s="126"/>
      <c r="H68" s="126"/>
      <c r="I68" s="126"/>
      <c r="J68" s="126"/>
      <c r="K68" s="126"/>
      <c r="L68" s="110"/>
      <c r="M68" s="110"/>
      <c r="N68" s="126"/>
      <c r="O68" s="126"/>
      <c r="P68" s="126"/>
      <c r="Q68" s="110"/>
      <c r="R68" s="110"/>
      <c r="S68" s="6"/>
      <c r="T68" s="6"/>
      <c r="AB68">
        <v>0</v>
      </c>
    </row>
    <row r="69" spans="1:20" ht="12.75">
      <c r="A69" s="110"/>
      <c r="B69" s="110"/>
      <c r="C69" s="126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6"/>
      <c r="T69" s="6"/>
    </row>
    <row r="70" spans="1:20" ht="12.75">
      <c r="A70" s="110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10"/>
      <c r="R70" s="110"/>
      <c r="S70" s="6"/>
      <c r="T70" s="6"/>
    </row>
    <row r="71" spans="1:20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6"/>
      <c r="S71" s="6"/>
      <c r="T71" s="6"/>
    </row>
    <row r="72" spans="1:20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6"/>
      <c r="S72" s="6"/>
      <c r="T72" s="6"/>
    </row>
    <row r="73" spans="1:20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6"/>
      <c r="S73" s="6"/>
      <c r="T73" s="6"/>
    </row>
    <row r="74" spans="1:20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6"/>
      <c r="S74" s="6"/>
      <c r="T74" s="6"/>
    </row>
    <row r="75" spans="1:20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6"/>
      <c r="S75" s="6"/>
      <c r="T75" s="6"/>
    </row>
    <row r="76" spans="1:20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6"/>
      <c r="S76" s="6"/>
      <c r="T76" s="6"/>
    </row>
    <row r="77" spans="1:20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6"/>
      <c r="S77" s="6"/>
      <c r="T77" s="6"/>
    </row>
    <row r="78" spans="1:20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6"/>
      <c r="S78" s="6"/>
      <c r="T78" s="6"/>
    </row>
    <row r="79" spans="1:20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6"/>
      <c r="S79" s="6"/>
      <c r="T79" s="6"/>
    </row>
    <row r="80" spans="1:20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6"/>
      <c r="S80" s="6"/>
      <c r="T80" s="6"/>
    </row>
    <row r="81" spans="1:20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6"/>
      <c r="S81" s="6"/>
      <c r="T81" s="6"/>
    </row>
    <row r="82" spans="1:20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6"/>
      <c r="S82" s="6"/>
      <c r="T82" s="6"/>
    </row>
    <row r="83" spans="1:20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6"/>
      <c r="S83" s="6"/>
      <c r="T83" s="6"/>
    </row>
    <row r="84" spans="1:20" ht="12.7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6"/>
      <c r="S84" s="6"/>
      <c r="T84" s="6"/>
    </row>
    <row r="85" spans="1:20" ht="12.75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6"/>
      <c r="S85" s="6"/>
      <c r="T85" s="6"/>
    </row>
    <row r="86" spans="1:20" ht="12.75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6"/>
      <c r="S86" s="6"/>
      <c r="T86" s="6"/>
    </row>
  </sheetData>
  <sheetProtection/>
  <mergeCells count="18">
    <mergeCell ref="B56:D56"/>
    <mergeCell ref="B57:C57"/>
    <mergeCell ref="D57:L57"/>
    <mergeCell ref="N57:Q57"/>
    <mergeCell ref="A42:N42"/>
    <mergeCell ref="B44:C44"/>
    <mergeCell ref="D44:L44"/>
    <mergeCell ref="N44:Q44"/>
    <mergeCell ref="B51:C51"/>
    <mergeCell ref="D51:L51"/>
    <mergeCell ref="N51:Q51"/>
    <mergeCell ref="B2:L2"/>
    <mergeCell ref="N3:Q3"/>
    <mergeCell ref="A4:L4"/>
    <mergeCell ref="N5:P5"/>
    <mergeCell ref="A33:Q33"/>
    <mergeCell ref="A41:N41"/>
    <mergeCell ref="Q4:R4"/>
  </mergeCells>
  <printOptions/>
  <pageMargins left="0.7" right="0.7" top="0.75" bottom="0.75" header="0.3" footer="0.3"/>
  <pageSetup fitToHeight="0" fitToWidth="1" horizontalDpi="600" verticalDpi="600" orientation="landscape" paperSize="8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Vartotojas</cp:lastModifiedBy>
  <cp:lastPrinted>2018-02-20T17:59:57Z</cp:lastPrinted>
  <dcterms:created xsi:type="dcterms:W3CDTF">2012-11-28T12:52:34Z</dcterms:created>
  <dcterms:modified xsi:type="dcterms:W3CDTF">2018-02-22T09:39:11Z</dcterms:modified>
  <cp:category/>
  <cp:version/>
  <cp:contentType/>
  <cp:contentStatus/>
</cp:coreProperties>
</file>