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0 metai\Lapkritis\Projektai\"/>
    </mc:Choice>
  </mc:AlternateContent>
  <xr:revisionPtr revIDLastSave="0" documentId="8_{D81006E8-04AF-43B6-B5F2-2161180A948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</workbook>
</file>

<file path=xl/calcChain.xml><?xml version="1.0" encoding="utf-8"?>
<calcChain xmlns="http://schemas.openxmlformats.org/spreadsheetml/2006/main">
  <c r="F208" i="3" l="1"/>
  <c r="E208" i="3"/>
  <c r="C208" i="3"/>
  <c r="F16" i="3"/>
  <c r="E16" i="3"/>
  <c r="C16" i="3"/>
  <c r="D27" i="3"/>
  <c r="D208" i="3" s="1"/>
  <c r="F210" i="3" l="1"/>
  <c r="E210" i="3"/>
  <c r="C210" i="3"/>
  <c r="E203" i="3"/>
  <c r="F203" i="3"/>
  <c r="C203" i="3"/>
  <c r="E86" i="3" l="1"/>
  <c r="F86" i="3"/>
  <c r="C86" i="3"/>
  <c r="F202" i="3"/>
  <c r="E202" i="3"/>
  <c r="C202" i="3"/>
  <c r="D88" i="3"/>
  <c r="D23" i="3" l="1"/>
  <c r="E211" i="3" l="1"/>
  <c r="F211" i="3"/>
  <c r="C206" i="3"/>
  <c r="F206" i="3"/>
  <c r="E206" i="3"/>
  <c r="F201" i="3"/>
  <c r="E201" i="3"/>
  <c r="C201" i="3"/>
  <c r="D20" i="3"/>
  <c r="D156" i="3"/>
  <c r="D157" i="3"/>
  <c r="D158" i="3"/>
  <c r="D159" i="3"/>
  <c r="D60" i="3" l="1"/>
  <c r="E95" i="3" l="1"/>
  <c r="F95" i="3"/>
  <c r="C95" i="3"/>
  <c r="D99" i="3"/>
  <c r="D189" i="3" l="1"/>
  <c r="D190" i="3"/>
  <c r="D56" i="3"/>
  <c r="D210" i="3" l="1"/>
  <c r="D29" i="3" l="1"/>
  <c r="D212" i="3" l="1"/>
  <c r="C196" i="3"/>
  <c r="D97" i="3" l="1"/>
  <c r="C209" i="3"/>
  <c r="E209" i="3"/>
  <c r="F209" i="3"/>
  <c r="D17" i="3"/>
  <c r="D21" i="3"/>
  <c r="D22" i="3"/>
  <c r="D25" i="3"/>
  <c r="D30" i="3"/>
  <c r="D24" i="3"/>
  <c r="D205" i="3" s="1"/>
  <c r="D28" i="3"/>
  <c r="D209" i="3" s="1"/>
  <c r="F205" i="3"/>
  <c r="F207" i="3"/>
  <c r="F204" i="3"/>
  <c r="E204" i="3"/>
  <c r="E205" i="3"/>
  <c r="E207" i="3"/>
  <c r="C204" i="3"/>
  <c r="D26" i="3"/>
  <c r="C205" i="3"/>
  <c r="C207" i="3"/>
  <c r="D199" i="3"/>
  <c r="D198" i="3" s="1"/>
  <c r="F198" i="3"/>
  <c r="E198" i="3"/>
  <c r="C198" i="3"/>
  <c r="D197" i="3"/>
  <c r="F196" i="3"/>
  <c r="D196" i="3" s="1"/>
  <c r="E196" i="3"/>
  <c r="D195" i="3"/>
  <c r="D194" i="3"/>
  <c r="D193" i="3"/>
  <c r="F192" i="3"/>
  <c r="E192" i="3"/>
  <c r="C192" i="3"/>
  <c r="D191" i="3"/>
  <c r="D187" i="3"/>
  <c r="D188" i="3"/>
  <c r="F186" i="3"/>
  <c r="E186" i="3"/>
  <c r="C186" i="3"/>
  <c r="D185" i="3"/>
  <c r="D184" i="3"/>
  <c r="D183" i="3"/>
  <c r="D182" i="3"/>
  <c r="D181" i="3"/>
  <c r="F180" i="3"/>
  <c r="E180" i="3"/>
  <c r="C180" i="3"/>
  <c r="D179" i="3"/>
  <c r="D178" i="3"/>
  <c r="D177" i="3"/>
  <c r="D176" i="3"/>
  <c r="F175" i="3"/>
  <c r="E175" i="3"/>
  <c r="C175" i="3"/>
  <c r="D174" i="3"/>
  <c r="D173" i="3"/>
  <c r="D172" i="3"/>
  <c r="D171" i="3"/>
  <c r="F170" i="3"/>
  <c r="E170" i="3"/>
  <c r="C170" i="3"/>
  <c r="D169" i="3"/>
  <c r="D168" i="3"/>
  <c r="D167" i="3"/>
  <c r="D166" i="3"/>
  <c r="F165" i="3"/>
  <c r="E165" i="3"/>
  <c r="C165" i="3"/>
  <c r="D164" i="3"/>
  <c r="D163" i="3"/>
  <c r="D162" i="3"/>
  <c r="D161" i="3"/>
  <c r="F160" i="3"/>
  <c r="E160" i="3"/>
  <c r="C160" i="3"/>
  <c r="F155" i="3"/>
  <c r="E155" i="3"/>
  <c r="C155" i="3"/>
  <c r="D154" i="3"/>
  <c r="D153" i="3"/>
  <c r="D152" i="3"/>
  <c r="D151" i="3"/>
  <c r="F150" i="3"/>
  <c r="E150" i="3"/>
  <c r="C150" i="3"/>
  <c r="D149" i="3"/>
  <c r="D148" i="3"/>
  <c r="D146" i="3"/>
  <c r="D147" i="3"/>
  <c r="F145" i="3"/>
  <c r="E145" i="3"/>
  <c r="C145" i="3"/>
  <c r="D144" i="3"/>
  <c r="D143" i="3"/>
  <c r="D141" i="3"/>
  <c r="D142" i="3"/>
  <c r="F140" i="3"/>
  <c r="E140" i="3"/>
  <c r="C140" i="3"/>
  <c r="D139" i="3"/>
  <c r="D138" i="3"/>
  <c r="D136" i="3"/>
  <c r="D137" i="3"/>
  <c r="F135" i="3"/>
  <c r="E135" i="3"/>
  <c r="C135" i="3"/>
  <c r="D134" i="3"/>
  <c r="D133" i="3"/>
  <c r="D131" i="3"/>
  <c r="D132" i="3"/>
  <c r="F130" i="3"/>
  <c r="E130" i="3"/>
  <c r="C130" i="3"/>
  <c r="D129" i="3"/>
  <c r="D128" i="3"/>
  <c r="D126" i="3"/>
  <c r="D127" i="3"/>
  <c r="F125" i="3"/>
  <c r="E125" i="3"/>
  <c r="C125" i="3"/>
  <c r="D124" i="3"/>
  <c r="D123" i="3"/>
  <c r="D121" i="3"/>
  <c r="D122" i="3"/>
  <c r="F120" i="3"/>
  <c r="E120" i="3"/>
  <c r="C120" i="3"/>
  <c r="D119" i="3"/>
  <c r="D118" i="3"/>
  <c r="D116" i="3"/>
  <c r="D117" i="3"/>
  <c r="F115" i="3"/>
  <c r="E115" i="3"/>
  <c r="C115" i="3"/>
  <c r="D114" i="3"/>
  <c r="D113" i="3"/>
  <c r="D111" i="3"/>
  <c r="D112" i="3"/>
  <c r="F110" i="3"/>
  <c r="E110" i="3"/>
  <c r="C110" i="3"/>
  <c r="D109" i="3"/>
  <c r="D108" i="3"/>
  <c r="D106" i="3"/>
  <c r="D107" i="3"/>
  <c r="F105" i="3"/>
  <c r="E105" i="3"/>
  <c r="C105" i="3"/>
  <c r="D104" i="3"/>
  <c r="D103" i="3"/>
  <c r="D102" i="3"/>
  <c r="F101" i="3"/>
  <c r="E101" i="3"/>
  <c r="C101" i="3"/>
  <c r="D100" i="3"/>
  <c r="D98" i="3"/>
  <c r="D96" i="3"/>
  <c r="D94" i="3"/>
  <c r="D92" i="3"/>
  <c r="D93" i="3"/>
  <c r="F91" i="3"/>
  <c r="E91" i="3"/>
  <c r="C91" i="3"/>
  <c r="D90" i="3"/>
  <c r="D87" i="3"/>
  <c r="D89" i="3"/>
  <c r="D85" i="3"/>
  <c r="D84" i="3"/>
  <c r="D83" i="3"/>
  <c r="F82" i="3"/>
  <c r="E82" i="3"/>
  <c r="C82" i="3"/>
  <c r="D81" i="3"/>
  <c r="D79" i="3"/>
  <c r="D80" i="3"/>
  <c r="F78" i="3"/>
  <c r="E78" i="3"/>
  <c r="C78" i="3"/>
  <c r="D77" i="3"/>
  <c r="D76" i="3"/>
  <c r="F75" i="3"/>
  <c r="E75" i="3"/>
  <c r="C75" i="3"/>
  <c r="D74" i="3"/>
  <c r="D73" i="3"/>
  <c r="D72" i="3"/>
  <c r="F71" i="3"/>
  <c r="E71" i="3"/>
  <c r="C71" i="3"/>
  <c r="D70" i="3"/>
  <c r="D69" i="3"/>
  <c r="D68" i="3"/>
  <c r="F67" i="3"/>
  <c r="E67" i="3"/>
  <c r="C67" i="3"/>
  <c r="D66" i="3"/>
  <c r="D64" i="3"/>
  <c r="D65" i="3"/>
  <c r="F63" i="3"/>
  <c r="E63" i="3"/>
  <c r="C63" i="3"/>
  <c r="D62" i="3"/>
  <c r="D61" i="3"/>
  <c r="F59" i="3"/>
  <c r="E59" i="3"/>
  <c r="C59" i="3"/>
  <c r="D58" i="3"/>
  <c r="D57" i="3"/>
  <c r="F55" i="3"/>
  <c r="E55" i="3"/>
  <c r="C55" i="3"/>
  <c r="D54" i="3"/>
  <c r="D53" i="3"/>
  <c r="D52" i="3"/>
  <c r="F51" i="3"/>
  <c r="E51" i="3"/>
  <c r="C51" i="3"/>
  <c r="D50" i="3"/>
  <c r="D48" i="3"/>
  <c r="D49" i="3"/>
  <c r="F47" i="3"/>
  <c r="E47" i="3"/>
  <c r="C47" i="3"/>
  <c r="D46" i="3"/>
  <c r="D44" i="3"/>
  <c r="D45" i="3"/>
  <c r="F43" i="3"/>
  <c r="E43" i="3"/>
  <c r="C43" i="3"/>
  <c r="D42" i="3"/>
  <c r="D41" i="3"/>
  <c r="D40" i="3"/>
  <c r="F39" i="3"/>
  <c r="E39" i="3"/>
  <c r="C39" i="3"/>
  <c r="D38" i="3"/>
  <c r="D37" i="3"/>
  <c r="D36" i="3"/>
  <c r="F35" i="3"/>
  <c r="E35" i="3"/>
  <c r="C35" i="3"/>
  <c r="D34" i="3"/>
  <c r="D32" i="3"/>
  <c r="D33" i="3"/>
  <c r="F31" i="3"/>
  <c r="E31" i="3"/>
  <c r="C31" i="3"/>
  <c r="D19" i="3"/>
  <c r="D18" i="3"/>
  <c r="D207" i="3" l="1"/>
  <c r="D16" i="3"/>
  <c r="D86" i="3"/>
  <c r="D95" i="3"/>
  <c r="D204" i="3"/>
  <c r="D202" i="3"/>
  <c r="D206" i="3"/>
  <c r="D211" i="3"/>
  <c r="D78" i="3"/>
  <c r="D71" i="3"/>
  <c r="D67" i="3"/>
  <c r="D55" i="3"/>
  <c r="D51" i="3"/>
  <c r="D175" i="3"/>
  <c r="D47" i="3"/>
  <c r="D125" i="3"/>
  <c r="D155" i="3"/>
  <c r="D35" i="3"/>
  <c r="D43" i="3"/>
  <c r="D91" i="3"/>
  <c r="D101" i="3"/>
  <c r="D180" i="3"/>
  <c r="D63" i="3"/>
  <c r="D192" i="3"/>
  <c r="D203" i="3"/>
  <c r="D39" i="3"/>
  <c r="D115" i="3"/>
  <c r="D135" i="3"/>
  <c r="D186" i="3"/>
  <c r="D75" i="3"/>
  <c r="D105" i="3"/>
  <c r="D120" i="3"/>
  <c r="D140" i="3"/>
  <c r="E200" i="3"/>
  <c r="E213" i="3" s="1"/>
  <c r="D31" i="3"/>
  <c r="D59" i="3"/>
  <c r="D82" i="3"/>
  <c r="D150" i="3"/>
  <c r="D170" i="3"/>
  <c r="D165" i="3"/>
  <c r="D160" i="3"/>
  <c r="D145" i="3"/>
  <c r="D130" i="3"/>
  <c r="D110" i="3"/>
  <c r="D201" i="3"/>
  <c r="F200" i="3"/>
  <c r="F213" i="3" s="1"/>
  <c r="C200" i="3"/>
  <c r="C213" i="3" s="1"/>
  <c r="D200" i="3" l="1"/>
  <c r="D213" i="3" s="1"/>
</calcChain>
</file>

<file path=xl/sharedStrings.xml><?xml version="1.0" encoding="utf-8"?>
<sst xmlns="http://schemas.openxmlformats.org/spreadsheetml/2006/main" count="254" uniqueCount="114">
  <si>
    <t>tūkst. Eur</t>
  </si>
  <si>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</si>
  <si>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</si>
  <si>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</si>
  <si>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</si>
  <si>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</si>
  <si>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</si>
  <si>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</si>
  <si>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</si>
  <si>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</si>
  <si>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</si>
  <si>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</si>
  <si>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</si>
  <si>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</si>
  <si>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</si>
  <si>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</si>
  <si>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</si>
  <si>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</si>
  <si>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</si>
  <si>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</si>
  <si>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</si>
  <si>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</si>
  <si>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</si>
  <si>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</si>
  <si>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</si>
  <si>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</si>
  <si>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</si>
  <si>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</si>
  <si>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</si>
  <si>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</si>
  <si>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</si>
  <si>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</si>
  <si>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</si>
  <si>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</si>
  <si>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</si>
  <si>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</si>
  <si>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</si>
  <si>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</si>
  <si>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</si>
  <si>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</si>
  <si>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</si>
  <si>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</si>
  <si>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</si>
  <si>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</si>
  <si>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</si>
  <si>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</si>
  <si>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</si>
  <si>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</si>
  <si>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</si>
  <si>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</si>
  <si>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</si>
  <si>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</si>
  <si>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</si>
  <si>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</si>
  <si>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</si>
  <si>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</si>
  <si>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</si>
  <si>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</si>
  <si>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</si>
  <si>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</si>
  <si>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</si>
  <si>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</si>
  <si>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</si>
  <si>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</si>
  <si>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</si>
  <si>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</si>
  <si>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</si>
  <si>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</si>
  <si>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</si>
  <si>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</si>
  <si>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</si>
  <si>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</si>
  <si>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Pasvalio Lėvens pagrindinė mokykla, iš viso:</t>
  </si>
  <si>
    <t>29.</t>
  </si>
  <si>
    <t>Krinčino Antano Vienažindžio 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</si>
  <si>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</si>
  <si>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</si>
  <si>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</si>
  <si>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 xml:space="preserve">Narteikių mokykla - darželis "Linelis", iš viso: </t>
  </si>
  <si>
    <t>Pasvalio lopšelis-darželis "Eglutė", iš viso:</t>
  </si>
  <si>
    <t>Pasvalio muzikos mokykla, iš viso:</t>
  </si>
  <si>
    <t>Pasvalio sporto mokykla, iš viso</t>
  </si>
  <si>
    <t>iš jų: sportui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</si>
  <si>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</si>
  <si>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</si>
  <si>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</si>
  <si>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</si>
  <si>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</si>
  <si>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 xml:space="preserve">Ilgalaikių paskolų grąžinimas </t>
  </si>
  <si>
    <t>Iš viso:</t>
  </si>
  <si>
    <t>Neformaliam vaikų švietimui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</si>
  <si>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</si>
  <si>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</si>
  <si>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</si>
  <si>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</si>
  <si>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</si>
  <si>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</si>
  <si>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</si>
  <si>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</si>
  <si>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</si>
  <si>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</si>
  <si>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42.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</si>
  <si>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</si>
  <si>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</si>
  <si>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</si>
  <si>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socialinių paslaugų centras</t>
  </si>
  <si>
    <t>Mokymo lėšoms finansuoti</t>
  </si>
  <si>
    <t>Pasvalio "Riešuto" mokykla, iš viso:</t>
  </si>
  <si>
    <t>PASVALIO RAJONO SAVIVALDYBĖS  2020 METŲ BIUDŽETO 
ASIGNAVIMAI PAGAL ASIGNAVIMŲ VALDYTOJUS</t>
  </si>
  <si>
    <t>Socialinės paramos lėšoms finansuoti</t>
  </si>
  <si>
    <t>Valstybinėms (perduotoms savivaldybėms) funkcijoms finansuoti, iš jų:</t>
  </si>
  <si>
    <t xml:space="preserve">28.  </t>
  </si>
  <si>
    <t>Ekonomikos skatinimo ir koronaviruso (COVID-19) plitimo sukeltų
pasekmių mažinimo priemonėms finansuoti</t>
  </si>
  <si>
    <t>Pasvalio rajono savivaldybės tarybos 
2020 m. lapkričio    d. sprendimo Nr. T1-              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</si>
</sst>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3" xfId="0" applyFont="1" applyFill="1" applyBorder="1"/>
    <xf numFmtId="0" fontId="4" fillId="0" borderId="15" xfId="0" applyFont="1" applyFill="1" applyBorder="1"/>
    <xf numFmtId="0" fontId="5" fillId="0" borderId="7" xfId="0" applyFont="1" applyFill="1" applyBorder="1"/>
    <xf numFmtId="0" fontId="4" fillId="0" borderId="5" xfId="0" applyFont="1" applyFill="1" applyBorder="1"/>
    <xf numFmtId="0" fontId="5" fillId="0" borderId="16" xfId="0" applyFont="1" applyFill="1" applyBorder="1"/>
    <xf numFmtId="0" fontId="5" fillId="0" borderId="18" xfId="0" applyFont="1" applyFill="1" applyBorder="1"/>
    <xf numFmtId="0" fontId="4" fillId="0" borderId="10" xfId="0" applyFont="1" applyFill="1" applyBorder="1"/>
    <xf numFmtId="0" fontId="5" fillId="0" borderId="19" xfId="0" applyFont="1" applyFill="1" applyBorder="1"/>
    <xf numFmtId="0" fontId="4" fillId="0" borderId="22" xfId="0" applyFont="1" applyFill="1" applyBorder="1"/>
    <xf numFmtId="0" fontId="5" fillId="0" borderId="10" xfId="0" applyFont="1" applyFill="1" applyBorder="1"/>
    <xf numFmtId="0" fontId="4" fillId="0" borderId="14" xfId="0" applyFont="1" applyFill="1" applyBorder="1"/>
    <xf numFmtId="0" fontId="5" fillId="0" borderId="5" xfId="0" applyFont="1" applyFill="1" applyBorder="1"/>
    <xf numFmtId="0" fontId="5" fillId="0" borderId="20" xfId="0" applyFont="1" applyFill="1" applyBorder="1"/>
    <xf numFmtId="0" fontId="7" fillId="0" borderId="15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5" fillId="0" borderId="26" xfId="0" applyFont="1" applyFill="1" applyBorder="1"/>
    <xf numFmtId="0" fontId="4" fillId="0" borderId="27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4" fillId="0" borderId="15" xfId="0" applyFont="1" applyFill="1" applyBorder="1" applyAlignment="1">
      <alignment horizontal="center"/>
    </xf>
    <xf numFmtId="0" fontId="5" fillId="0" borderId="30" xfId="0" applyFont="1" applyFill="1" applyBorder="1"/>
    <xf numFmtId="0" fontId="5" fillId="0" borderId="1" xfId="0" applyFont="1" applyFill="1" applyBorder="1"/>
    <xf numFmtId="0" fontId="3" fillId="0" borderId="1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1" xfId="0" applyFont="1" applyBorder="1"/>
    <xf numFmtId="14" fontId="4" fillId="0" borderId="32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 applyAlignment="1">
      <alignment horizontal="center"/>
    </xf>
    <xf numFmtId="0" fontId="1" fillId="0" borderId="18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9" xfId="0" applyFont="1" applyBorder="1" applyAlignment="1"/>
    <xf numFmtId="0" fontId="5" fillId="0" borderId="15" xfId="0" applyFont="1" applyFill="1" applyBorder="1"/>
    <xf numFmtId="0" fontId="6" fillId="0" borderId="7" xfId="0" applyFont="1" applyFill="1" applyBorder="1"/>
    <xf numFmtId="0" fontId="4" fillId="0" borderId="5" xfId="0" applyFont="1" applyFill="1" applyBorder="1" applyAlignment="1">
      <alignment horizontal="center"/>
    </xf>
    <xf numFmtId="0" fontId="5" fillId="3" borderId="16" xfId="0" applyFont="1" applyFill="1" applyBorder="1"/>
    <xf numFmtId="0" fontId="4" fillId="3" borderId="13" xfId="0" applyFont="1" applyFill="1" applyBorder="1"/>
    <xf numFmtId="0" fontId="5" fillId="3" borderId="7" xfId="0" applyFont="1" applyFill="1" applyBorder="1"/>
    <xf numFmtId="0" fontId="0" fillId="3" borderId="0" xfId="0" applyFill="1"/>
    <xf numFmtId="0" fontId="9" fillId="0" borderId="0" xfId="0" applyFont="1"/>
    <xf numFmtId="0" fontId="4" fillId="0" borderId="2" xfId="0" applyFont="1" applyFill="1" applyBorder="1" applyAlignment="1"/>
    <xf numFmtId="0" fontId="4" fillId="0" borderId="39" xfId="0" applyFont="1" applyFill="1" applyBorder="1" applyAlignment="1">
      <alignment wrapText="1"/>
    </xf>
    <xf numFmtId="0" fontId="8" fillId="3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5" fillId="0" borderId="16" xfId="0" applyNumberFormat="1" applyFont="1" applyFill="1" applyBorder="1"/>
    <xf numFmtId="0" fontId="8" fillId="3" borderId="16" xfId="0" applyNumberFormat="1" applyFont="1" applyFill="1" applyBorder="1"/>
    <xf numFmtId="0" fontId="8" fillId="0" borderId="16" xfId="0" applyNumberFormat="1" applyFont="1" applyFill="1" applyBorder="1"/>
    <xf numFmtId="0" fontId="5" fillId="0" borderId="20" xfId="0" applyNumberFormat="1" applyFont="1" applyFill="1" applyBorder="1"/>
    <xf numFmtId="0" fontId="4" fillId="2" borderId="14" xfId="0" applyNumberFormat="1" applyFont="1" applyFill="1" applyBorder="1"/>
    <xf numFmtId="0" fontId="4" fillId="2" borderId="23" xfId="0" applyNumberFormat="1" applyFont="1" applyFill="1" applyBorder="1"/>
    <xf numFmtId="0" fontId="5" fillId="3" borderId="16" xfId="0" applyNumberFormat="1" applyFont="1" applyFill="1" applyBorder="1"/>
    <xf numFmtId="0" fontId="5" fillId="0" borderId="17" xfId="0" applyNumberFormat="1" applyFont="1" applyFill="1" applyBorder="1"/>
    <xf numFmtId="0" fontId="8" fillId="3" borderId="17" xfId="0" applyNumberFormat="1" applyFont="1" applyFill="1" applyBorder="1"/>
    <xf numFmtId="0" fontId="8" fillId="0" borderId="17" xfId="0" applyNumberFormat="1" applyFont="1" applyFill="1" applyBorder="1"/>
    <xf numFmtId="0" fontId="5" fillId="0" borderId="1" xfId="0" applyNumberFormat="1" applyFont="1" applyFill="1" applyBorder="1"/>
    <xf numFmtId="0" fontId="5" fillId="0" borderId="8" xfId="0" applyNumberFormat="1" applyFont="1" applyFill="1" applyBorder="1"/>
    <xf numFmtId="0" fontId="5" fillId="0" borderId="21" xfId="0" applyNumberFormat="1" applyFont="1" applyFill="1" applyBorder="1"/>
    <xf numFmtId="0" fontId="4" fillId="0" borderId="14" xfId="0" applyNumberFormat="1" applyFont="1" applyFill="1" applyBorder="1"/>
    <xf numFmtId="0" fontId="4" fillId="0" borderId="23" xfId="0" applyNumberFormat="1" applyFont="1" applyFill="1" applyBorder="1"/>
    <xf numFmtId="0" fontId="5" fillId="2" borderId="16" xfId="0" applyNumberFormat="1" applyFont="1" applyFill="1" applyBorder="1"/>
    <xf numFmtId="0" fontId="5" fillId="2" borderId="17" xfId="0" applyNumberFormat="1" applyFont="1" applyFill="1" applyBorder="1"/>
    <xf numFmtId="0" fontId="5" fillId="2" borderId="20" xfId="0" applyNumberFormat="1" applyFont="1" applyFill="1" applyBorder="1"/>
    <xf numFmtId="0" fontId="5" fillId="2" borderId="21" xfId="0" applyNumberFormat="1" applyFont="1" applyFill="1" applyBorder="1"/>
    <xf numFmtId="0" fontId="4" fillId="3" borderId="17" xfId="0" applyNumberFormat="1" applyFont="1" applyFill="1" applyBorder="1"/>
    <xf numFmtId="0" fontId="5" fillId="3" borderId="17" xfId="0" applyNumberFormat="1" applyFont="1" applyFill="1" applyBorder="1"/>
    <xf numFmtId="0" fontId="5" fillId="2" borderId="1" xfId="0" applyNumberFormat="1" applyFont="1" applyFill="1" applyBorder="1"/>
    <xf numFmtId="0" fontId="5" fillId="2" borderId="8" xfId="0" applyNumberFormat="1" applyFont="1" applyFill="1" applyBorder="1"/>
    <xf numFmtId="0" fontId="5" fillId="0" borderId="14" xfId="0" applyNumberFormat="1" applyFont="1" applyFill="1" applyBorder="1"/>
    <xf numFmtId="0" fontId="5" fillId="0" borderId="23" xfId="0" applyNumberFormat="1" applyFont="1" applyFill="1" applyBorder="1"/>
    <xf numFmtId="0" fontId="4" fillId="3" borderId="14" xfId="0" applyNumberFormat="1" applyFont="1" applyFill="1" applyBorder="1"/>
    <xf numFmtId="0" fontId="4" fillId="3" borderId="23" xfId="0" applyNumberFormat="1" applyFont="1" applyFill="1" applyBorder="1"/>
    <xf numFmtId="0" fontId="4" fillId="0" borderId="32" xfId="0" applyNumberFormat="1" applyFont="1" applyFill="1" applyBorder="1"/>
    <xf numFmtId="0" fontId="4" fillId="0" borderId="33" xfId="0" applyNumberFormat="1" applyFont="1" applyFill="1" applyBorder="1"/>
    <xf numFmtId="0" fontId="4" fillId="0" borderId="32" xfId="0" applyNumberFormat="1" applyFont="1" applyBorder="1"/>
    <xf numFmtId="0" fontId="4" fillId="0" borderId="33" xfId="0" applyNumberFormat="1" applyFont="1" applyBorder="1"/>
    <xf numFmtId="0" fontId="1" fillId="0" borderId="7" xfId="0" applyFont="1" applyFill="1" applyBorder="1"/>
    <xf numFmtId="0" fontId="1" fillId="0" borderId="18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13"/>
  <sheetViews>
    <sheetView tabSelected="1" zoomScale="140" zoomScaleNormal="140" workbookViewId="0">
      <selection activeCell="A92" sqref="A92"/>
    </sheetView>
  </sheetViews>
  <sheetFormatPr defaultRowHeight="12.75" x14ac:dyDescent="0.2"/>
  <cols>
    <col min="1" max="1" width="4.28515625" customWidth="1"/>
    <col min="2" max="2" width="48.85546875" customWidth="1"/>
    <col min="6" max="6" width="13.28515625" customWidth="1"/>
  </cols>
  <sheetData>
    <row r="2" spans="1:6" x14ac:dyDescent="0.2">
      <c r="C2" s="103" t="s">
        <v>113</v>
      </c>
      <c r="D2" s="104"/>
      <c r="E2" s="104"/>
      <c r="F2" s="104"/>
    </row>
    <row r="3" spans="1:6" x14ac:dyDescent="0.2">
      <c r="C3" s="104"/>
      <c r="D3" s="104"/>
      <c r="E3" s="104"/>
      <c r="F3" s="104"/>
    </row>
    <row r="4" spans="1:6" x14ac:dyDescent="0.2">
      <c r="B4" s="2"/>
      <c r="C4" s="104"/>
      <c r="D4" s="104"/>
      <c r="E4" s="104"/>
      <c r="F4" s="104"/>
    </row>
    <row r="5" spans="1:6" hidden="1" x14ac:dyDescent="0.2">
      <c r="C5" s="104"/>
      <c r="D5" s="104"/>
      <c r="E5" s="104"/>
      <c r="F5" s="104"/>
    </row>
    <row r="6" spans="1:6" ht="8.25" customHeight="1" x14ac:dyDescent="0.2">
      <c r="E6" s="2"/>
    </row>
    <row r="7" spans="1:6" ht="26.25" customHeight="1" x14ac:dyDescent="0.2">
      <c r="A7" s="105" t="s">
        <v>108</v>
      </c>
      <c r="B7" s="106"/>
      <c r="C7" s="106"/>
      <c r="D7" s="106"/>
      <c r="E7" s="106"/>
      <c r="F7" s="106"/>
    </row>
    <row r="8" spans="1:6" x14ac:dyDescent="0.2">
      <c r="B8" s="107"/>
      <c r="C8" s="107"/>
      <c r="D8" s="107"/>
      <c r="E8" s="107"/>
      <c r="F8" s="107"/>
    </row>
    <row r="9" spans="1:6" ht="13.5" thickBot="1" x14ac:dyDescent="0.25">
      <c r="E9" t="s">
        <v>0</v>
      </c>
    </row>
    <row r="10" spans="1:6" x14ac:dyDescent="0.2">
      <c r="A10" s="3" t="s">
        <v>1</v>
      </c>
      <c r="B10" s="48"/>
      <c r="C10" s="57"/>
      <c r="D10" s="4" t="s">
        <v>2</v>
      </c>
      <c r="E10" s="4"/>
      <c r="F10" s="5"/>
    </row>
    <row r="11" spans="1:6" x14ac:dyDescent="0.2">
      <c r="A11" s="6" t="s">
        <v>3</v>
      </c>
      <c r="B11" s="47" t="s">
        <v>4</v>
      </c>
      <c r="C11" s="7"/>
      <c r="D11" s="49" t="s">
        <v>5</v>
      </c>
      <c r="E11" s="8"/>
      <c r="F11" s="9" t="s">
        <v>6</v>
      </c>
    </row>
    <row r="12" spans="1:6" x14ac:dyDescent="0.2">
      <c r="A12" s="6"/>
      <c r="B12" s="47" t="s">
        <v>7</v>
      </c>
      <c r="C12" s="7" t="s">
        <v>8</v>
      </c>
      <c r="D12" s="51" t="s">
        <v>8</v>
      </c>
      <c r="E12" s="1" t="s">
        <v>9</v>
      </c>
      <c r="F12" s="10" t="s">
        <v>10</v>
      </c>
    </row>
    <row r="13" spans="1:6" x14ac:dyDescent="0.2">
      <c r="A13" s="6"/>
      <c r="B13" s="47"/>
      <c r="C13" s="7"/>
      <c r="D13" s="52"/>
      <c r="E13" s="11" t="s">
        <v>11</v>
      </c>
      <c r="F13" s="10"/>
    </row>
    <row r="14" spans="1:6" ht="13.5" thickBot="1" x14ac:dyDescent="0.25">
      <c r="A14" s="12"/>
      <c r="B14" s="50"/>
      <c r="C14" s="13"/>
      <c r="D14" s="53"/>
      <c r="E14" s="14" t="s">
        <v>12</v>
      </c>
      <c r="F14" s="15"/>
    </row>
    <row r="15" spans="1:6" ht="13.5" thickBot="1" x14ac:dyDescent="0.25">
      <c r="A15" s="55">
        <v>1</v>
      </c>
      <c r="B15" s="54">
        <v>2</v>
      </c>
      <c r="C15" s="54">
        <v>3</v>
      </c>
      <c r="D15" s="54">
        <v>4</v>
      </c>
      <c r="E15" s="54">
        <v>5</v>
      </c>
      <c r="F15" s="56">
        <v>6</v>
      </c>
    </row>
    <row r="16" spans="1:6" x14ac:dyDescent="0.2">
      <c r="A16" s="16" t="s">
        <v>13</v>
      </c>
      <c r="B16" s="17" t="s">
        <v>14</v>
      </c>
      <c r="C16" s="74">
        <f>C17+C21+C22+C24+C25+C26+C27+C28+C29+C30</f>
        <v>14774.900000000001</v>
      </c>
      <c r="D16" s="74">
        <f>D17+D21+D22+D24+D25+D26+D27+D28+D29+D30</f>
        <v>8933.9000000000015</v>
      </c>
      <c r="E16" s="74">
        <f>E17+E21+E22+E24+E25+E26+E27+E28+E29+E30</f>
        <v>1824</v>
      </c>
      <c r="F16" s="75">
        <f>F17+F21+F22+F24+F25+F26+F27+F28+F29+F30</f>
        <v>5841</v>
      </c>
    </row>
    <row r="17" spans="1:11" x14ac:dyDescent="0.2">
      <c r="A17" s="18"/>
      <c r="B17" s="63" t="s">
        <v>15</v>
      </c>
      <c r="C17" s="76">
        <v>6740.1</v>
      </c>
      <c r="D17" s="70">
        <f t="shared" ref="D17:D30" si="0">C17-F17</f>
        <v>5946.7000000000007</v>
      </c>
      <c r="E17" s="70">
        <v>1579.2</v>
      </c>
      <c r="F17" s="77">
        <v>793.4</v>
      </c>
    </row>
    <row r="18" spans="1:11" ht="27" customHeight="1" x14ac:dyDescent="0.2">
      <c r="A18" s="20"/>
      <c r="B18" s="68" t="s">
        <v>104</v>
      </c>
      <c r="C18" s="71">
        <v>234.5</v>
      </c>
      <c r="D18" s="71">
        <f t="shared" si="0"/>
        <v>223.7</v>
      </c>
      <c r="E18" s="71">
        <v>135.19999999999999</v>
      </c>
      <c r="F18" s="78">
        <v>10.8</v>
      </c>
    </row>
    <row r="19" spans="1:11" x14ac:dyDescent="0.2">
      <c r="A19" s="20"/>
      <c r="B19" s="69" t="s">
        <v>16</v>
      </c>
      <c r="C19" s="72">
        <v>591.4</v>
      </c>
      <c r="D19" s="72">
        <f t="shared" si="0"/>
        <v>591.4</v>
      </c>
      <c r="E19" s="72"/>
      <c r="F19" s="79"/>
    </row>
    <row r="20" spans="1:11" x14ac:dyDescent="0.2">
      <c r="A20" s="20"/>
      <c r="B20" s="69" t="s">
        <v>109</v>
      </c>
      <c r="C20" s="72">
        <v>1419.4</v>
      </c>
      <c r="D20" s="72">
        <f t="shared" si="0"/>
        <v>1419.4</v>
      </c>
      <c r="E20" s="72"/>
      <c r="F20" s="79"/>
    </row>
    <row r="21" spans="1:11" x14ac:dyDescent="0.2">
      <c r="A21" s="20"/>
      <c r="B21" s="19" t="s">
        <v>17</v>
      </c>
      <c r="C21" s="70">
        <v>650</v>
      </c>
      <c r="D21" s="70">
        <f t="shared" si="0"/>
        <v>0</v>
      </c>
      <c r="E21" s="70"/>
      <c r="F21" s="77">
        <v>650</v>
      </c>
    </row>
    <row r="22" spans="1:11" x14ac:dyDescent="0.2">
      <c r="A22" s="20"/>
      <c r="B22" s="19" t="s">
        <v>110</v>
      </c>
      <c r="C22" s="70">
        <v>1639.6</v>
      </c>
      <c r="D22" s="70">
        <f t="shared" si="0"/>
        <v>1639.6</v>
      </c>
      <c r="E22" s="70">
        <v>227.7</v>
      </c>
      <c r="F22" s="77"/>
    </row>
    <row r="23" spans="1:11" x14ac:dyDescent="0.2">
      <c r="A23" s="20"/>
      <c r="B23" s="69" t="s">
        <v>109</v>
      </c>
      <c r="C23" s="72">
        <v>758.7</v>
      </c>
      <c r="D23" s="72">
        <f t="shared" si="0"/>
        <v>758.7</v>
      </c>
      <c r="E23" s="72"/>
      <c r="F23" s="79"/>
    </row>
    <row r="24" spans="1:11" x14ac:dyDescent="0.2">
      <c r="A24" s="20"/>
      <c r="B24" s="19" t="s">
        <v>19</v>
      </c>
      <c r="C24" s="70">
        <v>1416.6</v>
      </c>
      <c r="D24" s="70">
        <f t="shared" si="0"/>
        <v>0</v>
      </c>
      <c r="E24" s="70"/>
      <c r="F24" s="77">
        <v>1416.6</v>
      </c>
    </row>
    <row r="25" spans="1:11" ht="12" customHeight="1" x14ac:dyDescent="0.2">
      <c r="A25" s="20"/>
      <c r="B25" s="19" t="s">
        <v>106</v>
      </c>
      <c r="C25" s="70"/>
      <c r="D25" s="70">
        <f t="shared" si="0"/>
        <v>0</v>
      </c>
      <c r="E25" s="70"/>
      <c r="F25" s="77"/>
    </row>
    <row r="26" spans="1:11" ht="13.5" customHeight="1" x14ac:dyDescent="0.2">
      <c r="A26" s="20"/>
      <c r="B26" s="22" t="s">
        <v>20</v>
      </c>
      <c r="C26" s="80">
        <v>1706.4</v>
      </c>
      <c r="D26" s="70">
        <f t="shared" si="0"/>
        <v>452.40000000000009</v>
      </c>
      <c r="E26" s="80"/>
      <c r="F26" s="81">
        <v>1254</v>
      </c>
    </row>
    <row r="27" spans="1:11" ht="26.25" customHeight="1" x14ac:dyDescent="0.2">
      <c r="A27" s="20"/>
      <c r="B27" s="102" t="s">
        <v>112</v>
      </c>
      <c r="C27" s="80">
        <v>924.2</v>
      </c>
      <c r="D27" s="70">
        <f t="shared" si="0"/>
        <v>350</v>
      </c>
      <c r="E27" s="80"/>
      <c r="F27" s="81">
        <v>574.20000000000005</v>
      </c>
    </row>
    <row r="28" spans="1:11" ht="12.75" customHeight="1" x14ac:dyDescent="0.2">
      <c r="A28" s="20"/>
      <c r="B28" s="22" t="s">
        <v>90</v>
      </c>
      <c r="C28" s="80">
        <v>120.5</v>
      </c>
      <c r="D28" s="70">
        <f t="shared" si="0"/>
        <v>120.5</v>
      </c>
      <c r="E28" s="80">
        <v>3.1</v>
      </c>
      <c r="F28" s="81"/>
      <c r="K28" s="65"/>
    </row>
    <row r="29" spans="1:11" ht="11.25" customHeight="1" x14ac:dyDescent="0.2">
      <c r="A29" s="20"/>
      <c r="B29" s="22" t="s">
        <v>102</v>
      </c>
      <c r="C29" s="80">
        <v>1499</v>
      </c>
      <c r="D29" s="70">
        <f t="shared" si="0"/>
        <v>346.20000000000005</v>
      </c>
      <c r="E29" s="80">
        <v>14</v>
      </c>
      <c r="F29" s="81">
        <v>1152.8</v>
      </c>
    </row>
    <row r="30" spans="1:11" ht="12.75" customHeight="1" thickBot="1" x14ac:dyDescent="0.25">
      <c r="A30" s="23"/>
      <c r="B30" s="24" t="s">
        <v>21</v>
      </c>
      <c r="C30" s="73">
        <v>78.5</v>
      </c>
      <c r="D30" s="73">
        <f t="shared" si="0"/>
        <v>78.5</v>
      </c>
      <c r="E30" s="73"/>
      <c r="F30" s="82"/>
    </row>
    <row r="31" spans="1:11" x14ac:dyDescent="0.2">
      <c r="A31" s="16" t="s">
        <v>22</v>
      </c>
      <c r="B31" s="25" t="s">
        <v>25</v>
      </c>
      <c r="C31" s="83">
        <f>C32+C33+C34</f>
        <v>582.69999999999993</v>
      </c>
      <c r="D31" s="83">
        <f>D32+D33+D34</f>
        <v>481.2</v>
      </c>
      <c r="E31" s="83">
        <f>E32+E33+E34</f>
        <v>284</v>
      </c>
      <c r="F31" s="84">
        <f>F32+F33+F34</f>
        <v>101.5</v>
      </c>
    </row>
    <row r="32" spans="1:11" x14ac:dyDescent="0.2">
      <c r="A32" s="58"/>
      <c r="B32" s="19" t="s">
        <v>23</v>
      </c>
      <c r="C32" s="70">
        <v>560.5</v>
      </c>
      <c r="D32" s="70">
        <f>C32-F32</f>
        <v>459</v>
      </c>
      <c r="E32" s="70">
        <v>278</v>
      </c>
      <c r="F32" s="77">
        <v>101.5</v>
      </c>
    </row>
    <row r="33" spans="1:6" x14ac:dyDescent="0.2">
      <c r="A33" s="28"/>
      <c r="B33" s="19" t="s">
        <v>18</v>
      </c>
      <c r="C33" s="70">
        <v>21.3</v>
      </c>
      <c r="D33" s="70">
        <f>C33-F33</f>
        <v>21.3</v>
      </c>
      <c r="E33" s="70">
        <v>6</v>
      </c>
      <c r="F33" s="77"/>
    </row>
    <row r="34" spans="1:6" ht="13.5" thickBot="1" x14ac:dyDescent="0.25">
      <c r="A34" s="26"/>
      <c r="B34" s="24" t="s">
        <v>21</v>
      </c>
      <c r="C34" s="73">
        <v>0.9</v>
      </c>
      <c r="D34" s="73">
        <f>C34-F34</f>
        <v>0.9</v>
      </c>
      <c r="E34" s="73"/>
      <c r="F34" s="82"/>
    </row>
    <row r="35" spans="1:6" x14ac:dyDescent="0.2">
      <c r="A35" s="16" t="s">
        <v>24</v>
      </c>
      <c r="B35" s="25" t="s">
        <v>27</v>
      </c>
      <c r="C35" s="83">
        <f>C36+C37+C38</f>
        <v>243.29999999999998</v>
      </c>
      <c r="D35" s="83">
        <f>D36+D37+D38</f>
        <v>229.6</v>
      </c>
      <c r="E35" s="83">
        <f>E36+E37+E38</f>
        <v>174.89999999999998</v>
      </c>
      <c r="F35" s="84">
        <f>F36+F37+F38</f>
        <v>13.7</v>
      </c>
    </row>
    <row r="36" spans="1:6" x14ac:dyDescent="0.2">
      <c r="A36" s="58"/>
      <c r="B36" s="19" t="s">
        <v>23</v>
      </c>
      <c r="C36" s="70">
        <v>233.7</v>
      </c>
      <c r="D36" s="70">
        <f>C36-F36</f>
        <v>220</v>
      </c>
      <c r="E36" s="70">
        <v>172.2</v>
      </c>
      <c r="F36" s="77">
        <v>13.7</v>
      </c>
    </row>
    <row r="37" spans="1:6" x14ac:dyDescent="0.2">
      <c r="A37" s="28"/>
      <c r="B37" s="19" t="s">
        <v>18</v>
      </c>
      <c r="C37" s="70">
        <v>8.1999999999999993</v>
      </c>
      <c r="D37" s="70">
        <f>C37-F37</f>
        <v>8.1999999999999993</v>
      </c>
      <c r="E37" s="70">
        <v>2.7</v>
      </c>
      <c r="F37" s="77"/>
    </row>
    <row r="38" spans="1:6" ht="13.5" thickBot="1" x14ac:dyDescent="0.25">
      <c r="A38" s="26"/>
      <c r="B38" s="24" t="s">
        <v>21</v>
      </c>
      <c r="C38" s="73">
        <v>1.4</v>
      </c>
      <c r="D38" s="73">
        <f>C38-F38</f>
        <v>1.4</v>
      </c>
      <c r="E38" s="73"/>
      <c r="F38" s="82"/>
    </row>
    <row r="39" spans="1:6" x14ac:dyDescent="0.2">
      <c r="A39" s="16" t="s">
        <v>26</v>
      </c>
      <c r="B39" s="25" t="s">
        <v>29</v>
      </c>
      <c r="C39" s="83">
        <f>C40+C41+C42</f>
        <v>254.3</v>
      </c>
      <c r="D39" s="83">
        <f>D40+D41+D42</f>
        <v>242.8</v>
      </c>
      <c r="E39" s="83">
        <f>E40+E41+E42</f>
        <v>156.1</v>
      </c>
      <c r="F39" s="84">
        <f>F40+F41+F42</f>
        <v>11.5</v>
      </c>
    </row>
    <row r="40" spans="1:6" x14ac:dyDescent="0.2">
      <c r="A40" s="18"/>
      <c r="B40" s="59" t="s">
        <v>23</v>
      </c>
      <c r="C40" s="70">
        <v>234.3</v>
      </c>
      <c r="D40" s="70">
        <f>C40-F40</f>
        <v>222.8</v>
      </c>
      <c r="E40" s="70">
        <v>146.4</v>
      </c>
      <c r="F40" s="77">
        <v>11.5</v>
      </c>
    </row>
    <row r="41" spans="1:6" x14ac:dyDescent="0.2">
      <c r="A41" s="28"/>
      <c r="B41" s="19" t="s">
        <v>18</v>
      </c>
      <c r="C41" s="70">
        <v>19.600000000000001</v>
      </c>
      <c r="D41" s="70">
        <f>C41-F41</f>
        <v>19.600000000000001</v>
      </c>
      <c r="E41" s="70">
        <v>9.6999999999999993</v>
      </c>
      <c r="F41" s="77"/>
    </row>
    <row r="42" spans="1:6" ht="13.5" thickBot="1" x14ac:dyDescent="0.25">
      <c r="A42" s="26"/>
      <c r="B42" s="24" t="s">
        <v>21</v>
      </c>
      <c r="C42" s="73">
        <v>0.4</v>
      </c>
      <c r="D42" s="73">
        <f>C42-F42</f>
        <v>0.4</v>
      </c>
      <c r="E42" s="73"/>
      <c r="F42" s="82"/>
    </row>
    <row r="43" spans="1:6" x14ac:dyDescent="0.2">
      <c r="A43" s="16" t="s">
        <v>28</v>
      </c>
      <c r="B43" s="25" t="s">
        <v>31</v>
      </c>
      <c r="C43" s="74">
        <f>C44+C45+C46</f>
        <v>306.7</v>
      </c>
      <c r="D43" s="74">
        <f>D44+D45+D46</f>
        <v>273.2</v>
      </c>
      <c r="E43" s="74">
        <f>E44+E45+E46</f>
        <v>183.6</v>
      </c>
      <c r="F43" s="75">
        <f>F44+F45+F46</f>
        <v>33.5</v>
      </c>
    </row>
    <row r="44" spans="1:6" x14ac:dyDescent="0.2">
      <c r="A44" s="18"/>
      <c r="B44" s="19" t="s">
        <v>23</v>
      </c>
      <c r="C44" s="85">
        <v>282.60000000000002</v>
      </c>
      <c r="D44" s="85">
        <f>C44-F44</f>
        <v>249.10000000000002</v>
      </c>
      <c r="E44" s="85">
        <v>173.9</v>
      </c>
      <c r="F44" s="86">
        <v>33.5</v>
      </c>
    </row>
    <row r="45" spans="1:6" x14ac:dyDescent="0.2">
      <c r="A45" s="20"/>
      <c r="B45" s="19" t="s">
        <v>18</v>
      </c>
      <c r="C45" s="70">
        <v>20.7</v>
      </c>
      <c r="D45" s="70">
        <f>C45-F45</f>
        <v>20.7</v>
      </c>
      <c r="E45" s="70">
        <v>9.6999999999999993</v>
      </c>
      <c r="F45" s="77"/>
    </row>
    <row r="46" spans="1:6" ht="13.5" thickBot="1" x14ac:dyDescent="0.25">
      <c r="A46" s="23"/>
      <c r="B46" s="24" t="s">
        <v>21</v>
      </c>
      <c r="C46" s="73">
        <v>3.4</v>
      </c>
      <c r="D46" s="73">
        <f>C46-F46</f>
        <v>3.4</v>
      </c>
      <c r="E46" s="73"/>
      <c r="F46" s="82"/>
    </row>
    <row r="47" spans="1:6" x14ac:dyDescent="0.2">
      <c r="A47" s="16" t="s">
        <v>30</v>
      </c>
      <c r="B47" s="25" t="s">
        <v>33</v>
      </c>
      <c r="C47" s="83">
        <f>C48+C49+C50</f>
        <v>378.8</v>
      </c>
      <c r="D47" s="83">
        <f>D48+D49+D50</f>
        <v>268.39999999999998</v>
      </c>
      <c r="E47" s="83">
        <f>E48+E49+E50</f>
        <v>168.3</v>
      </c>
      <c r="F47" s="84">
        <f>F48+F49+F50</f>
        <v>110.4</v>
      </c>
    </row>
    <row r="48" spans="1:6" x14ac:dyDescent="0.2">
      <c r="A48" s="18"/>
      <c r="B48" s="19" t="s">
        <v>23</v>
      </c>
      <c r="C48" s="70">
        <v>350.2</v>
      </c>
      <c r="D48" s="70">
        <f>C48-F48</f>
        <v>239.79999999999998</v>
      </c>
      <c r="E48" s="70">
        <v>158.5</v>
      </c>
      <c r="F48" s="77">
        <v>110.4</v>
      </c>
    </row>
    <row r="49" spans="1:6" x14ac:dyDescent="0.2">
      <c r="A49" s="20"/>
      <c r="B49" s="19" t="s">
        <v>18</v>
      </c>
      <c r="C49" s="70">
        <v>20</v>
      </c>
      <c r="D49" s="70">
        <f>C49-F49</f>
        <v>20</v>
      </c>
      <c r="E49" s="70">
        <v>9.8000000000000007</v>
      </c>
      <c r="F49" s="77"/>
    </row>
    <row r="50" spans="1:6" ht="13.5" thickBot="1" x14ac:dyDescent="0.25">
      <c r="A50" s="23"/>
      <c r="B50" s="24" t="s">
        <v>21</v>
      </c>
      <c r="C50" s="73">
        <v>8.6</v>
      </c>
      <c r="D50" s="73">
        <f>C50-F50</f>
        <v>8.6</v>
      </c>
      <c r="E50" s="73"/>
      <c r="F50" s="82"/>
    </row>
    <row r="51" spans="1:6" x14ac:dyDescent="0.2">
      <c r="A51" s="16" t="s">
        <v>32</v>
      </c>
      <c r="B51" s="25" t="s">
        <v>35</v>
      </c>
      <c r="C51" s="83">
        <f>C52+C53+C54</f>
        <v>316.3</v>
      </c>
      <c r="D51" s="83">
        <f>D52+D53+D54</f>
        <v>302.8</v>
      </c>
      <c r="E51" s="83">
        <f>E52+E53+E54</f>
        <v>199</v>
      </c>
      <c r="F51" s="84">
        <f>F52+F53+F54</f>
        <v>13.5</v>
      </c>
    </row>
    <row r="52" spans="1:6" x14ac:dyDescent="0.2">
      <c r="A52" s="18"/>
      <c r="B52" s="19" t="s">
        <v>23</v>
      </c>
      <c r="C52" s="70">
        <v>289.60000000000002</v>
      </c>
      <c r="D52" s="70">
        <f>C52-F52</f>
        <v>276.10000000000002</v>
      </c>
      <c r="E52" s="70">
        <v>189.5</v>
      </c>
      <c r="F52" s="77">
        <v>13.5</v>
      </c>
    </row>
    <row r="53" spans="1:6" x14ac:dyDescent="0.2">
      <c r="A53" s="20"/>
      <c r="B53" s="19" t="s">
        <v>18</v>
      </c>
      <c r="C53" s="70">
        <v>20.7</v>
      </c>
      <c r="D53" s="70">
        <f>C53-F53</f>
        <v>20.7</v>
      </c>
      <c r="E53" s="70">
        <v>9.5</v>
      </c>
      <c r="F53" s="77"/>
    </row>
    <row r="54" spans="1:6" ht="13.5" thickBot="1" x14ac:dyDescent="0.25">
      <c r="A54" s="26"/>
      <c r="B54" s="24" t="s">
        <v>21</v>
      </c>
      <c r="C54" s="73">
        <v>6</v>
      </c>
      <c r="D54" s="73">
        <f>C54-F54</f>
        <v>6</v>
      </c>
      <c r="E54" s="73"/>
      <c r="F54" s="82"/>
    </row>
    <row r="55" spans="1:6" x14ac:dyDescent="0.2">
      <c r="A55" s="16" t="s">
        <v>34</v>
      </c>
      <c r="B55" s="25" t="s">
        <v>37</v>
      </c>
      <c r="C55" s="83">
        <f>C56+C57+C58</f>
        <v>245.9</v>
      </c>
      <c r="D55" s="83">
        <f>D56+D57+D58</f>
        <v>231.70000000000002</v>
      </c>
      <c r="E55" s="83">
        <f>E56+E57+E58</f>
        <v>164.3</v>
      </c>
      <c r="F55" s="84">
        <f>F56+F57+F58</f>
        <v>14.2</v>
      </c>
    </row>
    <row r="56" spans="1:6" x14ac:dyDescent="0.2">
      <c r="A56" s="18"/>
      <c r="B56" s="19" t="s">
        <v>23</v>
      </c>
      <c r="C56" s="70">
        <v>226.1</v>
      </c>
      <c r="D56" s="70">
        <f>C56-F56</f>
        <v>211.9</v>
      </c>
      <c r="E56" s="70">
        <v>157.30000000000001</v>
      </c>
      <c r="F56" s="77">
        <v>14.2</v>
      </c>
    </row>
    <row r="57" spans="1:6" x14ac:dyDescent="0.2">
      <c r="A57" s="20"/>
      <c r="B57" s="19" t="s">
        <v>18</v>
      </c>
      <c r="C57" s="70">
        <v>14</v>
      </c>
      <c r="D57" s="70">
        <f>C57-F57</f>
        <v>14</v>
      </c>
      <c r="E57" s="70">
        <v>7</v>
      </c>
      <c r="F57" s="77"/>
    </row>
    <row r="58" spans="1:6" ht="13.5" thickBot="1" x14ac:dyDescent="0.25">
      <c r="A58" s="23"/>
      <c r="B58" s="24" t="s">
        <v>21</v>
      </c>
      <c r="C58" s="73">
        <v>5.8</v>
      </c>
      <c r="D58" s="73">
        <f>C58-F58</f>
        <v>5.8</v>
      </c>
      <c r="E58" s="73"/>
      <c r="F58" s="82"/>
    </row>
    <row r="59" spans="1:6" x14ac:dyDescent="0.2">
      <c r="A59" s="16" t="s">
        <v>36</v>
      </c>
      <c r="B59" s="17" t="s">
        <v>39</v>
      </c>
      <c r="C59" s="83">
        <f>C60+C61+C62</f>
        <v>254.3</v>
      </c>
      <c r="D59" s="83">
        <f>D60+D61+D62</f>
        <v>232.20000000000002</v>
      </c>
      <c r="E59" s="83">
        <f>E60+E61+E62</f>
        <v>161.80000000000001</v>
      </c>
      <c r="F59" s="84">
        <f>F60+F61+F62</f>
        <v>22.1</v>
      </c>
    </row>
    <row r="60" spans="1:6" x14ac:dyDescent="0.2">
      <c r="A60" s="18"/>
      <c r="B60" s="19" t="s">
        <v>23</v>
      </c>
      <c r="C60" s="70">
        <v>235.8</v>
      </c>
      <c r="D60" s="70">
        <f>C60-F60</f>
        <v>213.70000000000002</v>
      </c>
      <c r="E60" s="70">
        <v>154.80000000000001</v>
      </c>
      <c r="F60" s="77">
        <v>22.1</v>
      </c>
    </row>
    <row r="61" spans="1:6" x14ac:dyDescent="0.2">
      <c r="A61" s="28"/>
      <c r="B61" s="19" t="s">
        <v>18</v>
      </c>
      <c r="C61" s="70">
        <v>13.8</v>
      </c>
      <c r="D61" s="70">
        <f>C61-F61</f>
        <v>13.8</v>
      </c>
      <c r="E61" s="70">
        <v>7</v>
      </c>
      <c r="F61" s="77"/>
    </row>
    <row r="62" spans="1:6" ht="13.5" thickBot="1" x14ac:dyDescent="0.25">
      <c r="A62" s="26"/>
      <c r="B62" s="24" t="s">
        <v>21</v>
      </c>
      <c r="C62" s="73">
        <v>4.7</v>
      </c>
      <c r="D62" s="73">
        <f>C62-F62</f>
        <v>4.7</v>
      </c>
      <c r="E62" s="73"/>
      <c r="F62" s="82"/>
    </row>
    <row r="63" spans="1:6" x14ac:dyDescent="0.2">
      <c r="A63" s="16" t="s">
        <v>38</v>
      </c>
      <c r="B63" s="25" t="s">
        <v>41</v>
      </c>
      <c r="C63" s="74">
        <f>C64+C65+C66</f>
        <v>201.10000000000002</v>
      </c>
      <c r="D63" s="74">
        <f>D64+D65+D66</f>
        <v>198.90000000000003</v>
      </c>
      <c r="E63" s="74">
        <f>E64+E65+E66</f>
        <v>120.1</v>
      </c>
      <c r="F63" s="75">
        <f>F64+F65+F66</f>
        <v>2.2000000000000002</v>
      </c>
    </row>
    <row r="64" spans="1:6" x14ac:dyDescent="0.2">
      <c r="A64" s="18"/>
      <c r="B64" s="19" t="s">
        <v>23</v>
      </c>
      <c r="C64" s="85">
        <v>187.4</v>
      </c>
      <c r="D64" s="85">
        <f>C64-F64</f>
        <v>185.20000000000002</v>
      </c>
      <c r="E64" s="85">
        <v>115.3</v>
      </c>
      <c r="F64" s="86">
        <v>2.2000000000000002</v>
      </c>
    </row>
    <row r="65" spans="1:6" x14ac:dyDescent="0.2">
      <c r="A65" s="20"/>
      <c r="B65" s="19" t="s">
        <v>18</v>
      </c>
      <c r="C65" s="70">
        <v>11.9</v>
      </c>
      <c r="D65" s="70">
        <f>C65-F65</f>
        <v>11.9</v>
      </c>
      <c r="E65" s="70">
        <v>4.8</v>
      </c>
      <c r="F65" s="77"/>
    </row>
    <row r="66" spans="1:6" ht="13.5" thickBot="1" x14ac:dyDescent="0.25">
      <c r="A66" s="23"/>
      <c r="B66" s="24" t="s">
        <v>21</v>
      </c>
      <c r="C66" s="73">
        <v>1.8</v>
      </c>
      <c r="D66" s="73">
        <f>C66-F66</f>
        <v>1.8</v>
      </c>
      <c r="E66" s="73"/>
      <c r="F66" s="82"/>
    </row>
    <row r="67" spans="1:6" x14ac:dyDescent="0.2">
      <c r="A67" s="16" t="s">
        <v>40</v>
      </c>
      <c r="B67" s="25" t="s">
        <v>43</v>
      </c>
      <c r="C67" s="83">
        <f>C68+C69+C70</f>
        <v>177.8</v>
      </c>
      <c r="D67" s="83">
        <f>D68+D69+D70</f>
        <v>164.70000000000002</v>
      </c>
      <c r="E67" s="83">
        <f>E68+E69+E70</f>
        <v>106.5</v>
      </c>
      <c r="F67" s="84">
        <f>F68+F69+F70</f>
        <v>13.1</v>
      </c>
    </row>
    <row r="68" spans="1:6" x14ac:dyDescent="0.2">
      <c r="A68" s="30"/>
      <c r="B68" s="19" t="s">
        <v>23</v>
      </c>
      <c r="C68" s="70">
        <v>166.4</v>
      </c>
      <c r="D68" s="70">
        <f>C68-F68</f>
        <v>153.30000000000001</v>
      </c>
      <c r="E68" s="70">
        <v>102.5</v>
      </c>
      <c r="F68" s="77">
        <v>13.1</v>
      </c>
    </row>
    <row r="69" spans="1:6" x14ac:dyDescent="0.2">
      <c r="A69" s="31"/>
      <c r="B69" s="19" t="s">
        <v>18</v>
      </c>
      <c r="C69" s="70">
        <v>8.4</v>
      </c>
      <c r="D69" s="70">
        <f>C69-F69</f>
        <v>8.4</v>
      </c>
      <c r="E69" s="70">
        <v>4</v>
      </c>
      <c r="F69" s="77"/>
    </row>
    <row r="70" spans="1:6" ht="13.5" thickBot="1" x14ac:dyDescent="0.25">
      <c r="A70" s="32"/>
      <c r="B70" s="24" t="s">
        <v>21</v>
      </c>
      <c r="C70" s="73">
        <v>3</v>
      </c>
      <c r="D70" s="73">
        <f>C70-F70</f>
        <v>3</v>
      </c>
      <c r="E70" s="73"/>
      <c r="F70" s="82"/>
    </row>
    <row r="71" spans="1:6" x14ac:dyDescent="0.2">
      <c r="A71" s="16" t="s">
        <v>42</v>
      </c>
      <c r="B71" s="25" t="s">
        <v>45</v>
      </c>
      <c r="C71" s="83">
        <f>C72+C73+C74</f>
        <v>167.4</v>
      </c>
      <c r="D71" s="83">
        <f>D72+D73+D74</f>
        <v>149.70000000000002</v>
      </c>
      <c r="E71" s="83">
        <f>E72+E73+E74</f>
        <v>99.3</v>
      </c>
      <c r="F71" s="84">
        <f>F72+F73+F74</f>
        <v>17.7</v>
      </c>
    </row>
    <row r="72" spans="1:6" x14ac:dyDescent="0.2">
      <c r="A72" s="18"/>
      <c r="B72" s="19" t="s">
        <v>23</v>
      </c>
      <c r="C72" s="70">
        <v>157.19999999999999</v>
      </c>
      <c r="D72" s="70">
        <f>C72-F72</f>
        <v>139.5</v>
      </c>
      <c r="E72" s="70">
        <v>95.3</v>
      </c>
      <c r="F72" s="77">
        <v>17.7</v>
      </c>
    </row>
    <row r="73" spans="1:6" x14ac:dyDescent="0.2">
      <c r="A73" s="20"/>
      <c r="B73" s="19" t="s">
        <v>18</v>
      </c>
      <c r="C73" s="70">
        <v>8.4</v>
      </c>
      <c r="D73" s="70">
        <f>C73-F73</f>
        <v>8.4</v>
      </c>
      <c r="E73" s="70">
        <v>4</v>
      </c>
      <c r="F73" s="77"/>
    </row>
    <row r="74" spans="1:6" ht="13.5" thickBot="1" x14ac:dyDescent="0.25">
      <c r="A74" s="23"/>
      <c r="B74" s="24" t="s">
        <v>21</v>
      </c>
      <c r="C74" s="73">
        <v>1.8</v>
      </c>
      <c r="D74" s="73">
        <f>C74-F74</f>
        <v>1.8</v>
      </c>
      <c r="E74" s="73"/>
      <c r="F74" s="82"/>
    </row>
    <row r="75" spans="1:6" x14ac:dyDescent="0.2">
      <c r="A75" s="16" t="s">
        <v>44</v>
      </c>
      <c r="B75" s="25" t="s">
        <v>47</v>
      </c>
      <c r="C75" s="83">
        <f>C76+C77</f>
        <v>700.5</v>
      </c>
      <c r="D75" s="83">
        <f>D76+D77</f>
        <v>693.2</v>
      </c>
      <c r="E75" s="83">
        <f>E76+E77</f>
        <v>614</v>
      </c>
      <c r="F75" s="84">
        <f>F76+F77</f>
        <v>7.3</v>
      </c>
    </row>
    <row r="76" spans="1:6" x14ac:dyDescent="0.2">
      <c r="A76" s="18"/>
      <c r="B76" s="19" t="s">
        <v>23</v>
      </c>
      <c r="C76" s="70">
        <v>48.3</v>
      </c>
      <c r="D76" s="70">
        <f>C76-F76</f>
        <v>41</v>
      </c>
      <c r="E76" s="70">
        <v>24</v>
      </c>
      <c r="F76" s="77">
        <v>7.3</v>
      </c>
    </row>
    <row r="77" spans="1:6" ht="13.5" thickBot="1" x14ac:dyDescent="0.25">
      <c r="A77" s="23"/>
      <c r="B77" s="24" t="s">
        <v>18</v>
      </c>
      <c r="C77" s="73">
        <v>652.20000000000005</v>
      </c>
      <c r="D77" s="73">
        <f>C77-F77</f>
        <v>652.20000000000005</v>
      </c>
      <c r="E77" s="73">
        <v>590</v>
      </c>
      <c r="F77" s="82"/>
    </row>
    <row r="78" spans="1:6" x14ac:dyDescent="0.2">
      <c r="A78" s="16" t="s">
        <v>46</v>
      </c>
      <c r="B78" s="25" t="s">
        <v>49</v>
      </c>
      <c r="C78" s="74">
        <f>C79+C80+C81</f>
        <v>730.6</v>
      </c>
      <c r="D78" s="74">
        <f>D79+D80+D81</f>
        <v>730.6</v>
      </c>
      <c r="E78" s="74">
        <f>E79+E80+E81</f>
        <v>635.5</v>
      </c>
      <c r="F78" s="75">
        <f>F79+F80+F81</f>
        <v>0</v>
      </c>
    </row>
    <row r="79" spans="1:6" ht="12" customHeight="1" x14ac:dyDescent="0.2">
      <c r="A79" s="18"/>
      <c r="B79" s="19" t="s">
        <v>23</v>
      </c>
      <c r="C79" s="85">
        <v>728.6</v>
      </c>
      <c r="D79" s="85">
        <f>C79-F79</f>
        <v>728.6</v>
      </c>
      <c r="E79" s="85">
        <v>635.5</v>
      </c>
      <c r="F79" s="86"/>
    </row>
    <row r="80" spans="1:6" hidden="1" x14ac:dyDescent="0.2">
      <c r="A80" s="20"/>
      <c r="B80" s="19" t="s">
        <v>18</v>
      </c>
      <c r="C80" s="85"/>
      <c r="D80" s="85">
        <f>C80-F80</f>
        <v>0</v>
      </c>
      <c r="E80" s="85"/>
      <c r="F80" s="86"/>
    </row>
    <row r="81" spans="1:7" ht="13.5" thickBot="1" x14ac:dyDescent="0.25">
      <c r="A81" s="23"/>
      <c r="B81" s="24" t="s">
        <v>21</v>
      </c>
      <c r="C81" s="87">
        <v>2</v>
      </c>
      <c r="D81" s="87">
        <f>C81-F81</f>
        <v>2</v>
      </c>
      <c r="E81" s="87"/>
      <c r="F81" s="88"/>
    </row>
    <row r="82" spans="1:7" x14ac:dyDescent="0.2">
      <c r="A82" s="33" t="s">
        <v>48</v>
      </c>
      <c r="B82" s="25" t="s">
        <v>51</v>
      </c>
      <c r="C82" s="74">
        <f>C83+C84+C85</f>
        <v>328.5</v>
      </c>
      <c r="D82" s="74">
        <f>D83+D84+D85</f>
        <v>318.5</v>
      </c>
      <c r="E82" s="74">
        <f>E83+E84+E85</f>
        <v>247.5</v>
      </c>
      <c r="F82" s="75">
        <f>F83+F84+F85</f>
        <v>10</v>
      </c>
    </row>
    <row r="83" spans="1:7" ht="12" customHeight="1" x14ac:dyDescent="0.2">
      <c r="A83" s="20"/>
      <c r="B83" s="61" t="s">
        <v>23</v>
      </c>
      <c r="C83" s="76">
        <v>309.5</v>
      </c>
      <c r="D83" s="76">
        <f>C83-F83</f>
        <v>304.5</v>
      </c>
      <c r="E83" s="76">
        <v>247.5</v>
      </c>
      <c r="F83" s="89">
        <v>5</v>
      </c>
    </row>
    <row r="84" spans="1:7" ht="0.75" hidden="1" customHeight="1" x14ac:dyDescent="0.2">
      <c r="A84" s="20"/>
      <c r="B84" s="21" t="s">
        <v>18</v>
      </c>
      <c r="C84" s="85"/>
      <c r="D84" s="85">
        <f>C84-F84</f>
        <v>0</v>
      </c>
      <c r="E84" s="85"/>
      <c r="F84" s="86"/>
    </row>
    <row r="85" spans="1:7" ht="13.5" thickBot="1" x14ac:dyDescent="0.25">
      <c r="A85" s="34"/>
      <c r="B85" s="29" t="s">
        <v>21</v>
      </c>
      <c r="C85" s="87">
        <v>19</v>
      </c>
      <c r="D85" s="87">
        <f>C85-F85</f>
        <v>14</v>
      </c>
      <c r="E85" s="87"/>
      <c r="F85" s="88">
        <v>5</v>
      </c>
    </row>
    <row r="86" spans="1:7" x14ac:dyDescent="0.2">
      <c r="A86" s="16" t="s">
        <v>50</v>
      </c>
      <c r="B86" s="25" t="s">
        <v>53</v>
      </c>
      <c r="C86" s="74">
        <f>SUM(C87:C90)</f>
        <v>1085.9000000000001</v>
      </c>
      <c r="D86" s="74">
        <f t="shared" ref="D86:F86" si="1">SUM(D87:D90)</f>
        <v>794.3</v>
      </c>
      <c r="E86" s="74">
        <f t="shared" si="1"/>
        <v>660.2</v>
      </c>
      <c r="F86" s="75">
        <f t="shared" si="1"/>
        <v>291.60000000000002</v>
      </c>
    </row>
    <row r="87" spans="1:7" x14ac:dyDescent="0.2">
      <c r="A87" s="18"/>
      <c r="B87" s="19" t="s">
        <v>23</v>
      </c>
      <c r="C87" s="85">
        <v>849.4</v>
      </c>
      <c r="D87" s="85">
        <f>C87-F87</f>
        <v>774.3</v>
      </c>
      <c r="E87" s="85">
        <v>660.2</v>
      </c>
      <c r="F87" s="86">
        <v>75.099999999999994</v>
      </c>
    </row>
    <row r="88" spans="1:7" ht="12.75" customHeight="1" x14ac:dyDescent="0.2">
      <c r="A88" s="20"/>
      <c r="B88" s="19" t="s">
        <v>17</v>
      </c>
      <c r="C88" s="85">
        <v>83</v>
      </c>
      <c r="D88" s="85">
        <f>C88-F88</f>
        <v>0</v>
      </c>
      <c r="E88" s="85"/>
      <c r="F88" s="86">
        <v>83</v>
      </c>
    </row>
    <row r="89" spans="1:7" ht="12.75" customHeight="1" x14ac:dyDescent="0.2">
      <c r="A89" s="20"/>
      <c r="B89" s="101" t="s">
        <v>102</v>
      </c>
      <c r="C89" s="70">
        <v>140</v>
      </c>
      <c r="D89" s="70">
        <f>C89-F89</f>
        <v>8</v>
      </c>
      <c r="E89" s="70"/>
      <c r="F89" s="77">
        <v>132</v>
      </c>
    </row>
    <row r="90" spans="1:7" ht="13.5" thickBot="1" x14ac:dyDescent="0.25">
      <c r="A90" s="32"/>
      <c r="B90" s="24" t="s">
        <v>21</v>
      </c>
      <c r="C90" s="73">
        <v>13.5</v>
      </c>
      <c r="D90" s="73">
        <f>C90-F90</f>
        <v>12</v>
      </c>
      <c r="E90" s="73"/>
      <c r="F90" s="82">
        <v>1.5</v>
      </c>
    </row>
    <row r="91" spans="1:7" x14ac:dyDescent="0.2">
      <c r="A91" s="16" t="s">
        <v>52</v>
      </c>
      <c r="B91" s="25" t="s">
        <v>55</v>
      </c>
      <c r="C91" s="83">
        <f>C92+C93+C94</f>
        <v>378.2</v>
      </c>
      <c r="D91" s="83">
        <f>D92+D93+D94</f>
        <v>375.8</v>
      </c>
      <c r="E91" s="83">
        <f>E92+E93+E94</f>
        <v>275.60000000000002</v>
      </c>
      <c r="F91" s="84">
        <f>F92+F93+F94</f>
        <v>2.4</v>
      </c>
    </row>
    <row r="92" spans="1:7" ht="12" customHeight="1" x14ac:dyDescent="0.2">
      <c r="A92" s="18"/>
      <c r="B92" s="35" t="s">
        <v>23</v>
      </c>
      <c r="C92" s="76">
        <v>357.3</v>
      </c>
      <c r="D92" s="76">
        <f>C92-F92</f>
        <v>354.90000000000003</v>
      </c>
      <c r="E92" s="76">
        <v>275.60000000000002</v>
      </c>
      <c r="F92" s="90">
        <v>2.4</v>
      </c>
      <c r="G92" s="64"/>
    </row>
    <row r="93" spans="1:7" hidden="1" x14ac:dyDescent="0.2">
      <c r="A93" s="36"/>
      <c r="B93" s="37" t="s">
        <v>18</v>
      </c>
      <c r="C93" s="70"/>
      <c r="D93" s="70">
        <f>C93-F93</f>
        <v>0</v>
      </c>
      <c r="E93" s="70"/>
      <c r="F93" s="77"/>
    </row>
    <row r="94" spans="1:7" ht="13.5" thickBot="1" x14ac:dyDescent="0.25">
      <c r="A94" s="34"/>
      <c r="B94" s="38" t="s">
        <v>21</v>
      </c>
      <c r="C94" s="73">
        <v>20.9</v>
      </c>
      <c r="D94" s="73">
        <f>C94-F94</f>
        <v>20.9</v>
      </c>
      <c r="E94" s="73"/>
      <c r="F94" s="82"/>
    </row>
    <row r="95" spans="1:7" ht="14.25" customHeight="1" x14ac:dyDescent="0.2">
      <c r="A95" s="66" t="s">
        <v>54</v>
      </c>
      <c r="B95" s="67" t="s">
        <v>105</v>
      </c>
      <c r="C95" s="74">
        <f>SUM(C96:C100)</f>
        <v>1671.7</v>
      </c>
      <c r="D95" s="74">
        <f t="shared" ref="D95:F95" si="2">SUM(D96:D100)</f>
        <v>1498.5</v>
      </c>
      <c r="E95" s="74">
        <f t="shared" si="2"/>
        <v>1161.8</v>
      </c>
      <c r="F95" s="75">
        <f t="shared" si="2"/>
        <v>173.20000000000002</v>
      </c>
    </row>
    <row r="96" spans="1:7" ht="12" customHeight="1" x14ac:dyDescent="0.2">
      <c r="A96" s="39"/>
      <c r="B96" s="19" t="s">
        <v>23</v>
      </c>
      <c r="C96" s="85">
        <v>974.3</v>
      </c>
      <c r="D96" s="85">
        <f>C96-F96</f>
        <v>801.9</v>
      </c>
      <c r="E96" s="85">
        <v>618.9</v>
      </c>
      <c r="F96" s="86">
        <v>172.4</v>
      </c>
    </row>
    <row r="97" spans="1:6" ht="0.75" hidden="1" customHeight="1" x14ac:dyDescent="0.2">
      <c r="A97" s="60"/>
      <c r="B97" s="19" t="s">
        <v>17</v>
      </c>
      <c r="C97" s="85"/>
      <c r="D97" s="85">
        <f>C97-F97</f>
        <v>0</v>
      </c>
      <c r="E97" s="85"/>
      <c r="F97" s="86"/>
    </row>
    <row r="98" spans="1:6" ht="12" customHeight="1" x14ac:dyDescent="0.2">
      <c r="A98" s="20"/>
      <c r="B98" s="19" t="s">
        <v>18</v>
      </c>
      <c r="C98" s="85">
        <v>435.7</v>
      </c>
      <c r="D98" s="85">
        <f>C98-F98</f>
        <v>435.7</v>
      </c>
      <c r="E98" s="85">
        <v>391.2</v>
      </c>
      <c r="F98" s="86"/>
    </row>
    <row r="99" spans="1:6" hidden="1" x14ac:dyDescent="0.2">
      <c r="A99" s="20"/>
      <c r="B99" s="22" t="s">
        <v>102</v>
      </c>
      <c r="C99" s="91"/>
      <c r="D99" s="85">
        <f>C99-F99</f>
        <v>0</v>
      </c>
      <c r="E99" s="91"/>
      <c r="F99" s="92"/>
    </row>
    <row r="100" spans="1:6" ht="13.5" thickBot="1" x14ac:dyDescent="0.25">
      <c r="A100" s="23"/>
      <c r="B100" s="24" t="s">
        <v>21</v>
      </c>
      <c r="C100" s="73">
        <v>261.7</v>
      </c>
      <c r="D100" s="73">
        <f>C100-F100</f>
        <v>260.89999999999998</v>
      </c>
      <c r="E100" s="73">
        <v>151.69999999999999</v>
      </c>
      <c r="F100" s="82">
        <v>0.8</v>
      </c>
    </row>
    <row r="101" spans="1:6" x14ac:dyDescent="0.2">
      <c r="A101" s="16" t="s">
        <v>56</v>
      </c>
      <c r="B101" s="25" t="s">
        <v>58</v>
      </c>
      <c r="C101" s="83">
        <f>C102+C103+C104</f>
        <v>342.29999999999995</v>
      </c>
      <c r="D101" s="83">
        <f>D102+D103+D104</f>
        <v>336.59999999999997</v>
      </c>
      <c r="E101" s="83">
        <f>E102+E103+E104</f>
        <v>256</v>
      </c>
      <c r="F101" s="84">
        <f>F102+F103+F104</f>
        <v>5.7</v>
      </c>
    </row>
    <row r="102" spans="1:6" x14ac:dyDescent="0.2">
      <c r="A102" s="18"/>
      <c r="B102" s="19" t="s">
        <v>23</v>
      </c>
      <c r="C102" s="70">
        <v>85.6</v>
      </c>
      <c r="D102" s="70">
        <f>C102-F102</f>
        <v>79.899999999999991</v>
      </c>
      <c r="E102" s="70">
        <v>39.4</v>
      </c>
      <c r="F102" s="77">
        <v>5.7</v>
      </c>
    </row>
    <row r="103" spans="1:6" x14ac:dyDescent="0.2">
      <c r="A103" s="20"/>
      <c r="B103" s="19" t="s">
        <v>18</v>
      </c>
      <c r="C103" s="70">
        <v>226.7</v>
      </c>
      <c r="D103" s="70">
        <f>C103-F103</f>
        <v>226.7</v>
      </c>
      <c r="E103" s="70">
        <v>194.9</v>
      </c>
      <c r="F103" s="77"/>
    </row>
    <row r="104" spans="1:6" ht="13.5" thickBot="1" x14ac:dyDescent="0.25">
      <c r="A104" s="23"/>
      <c r="B104" s="24" t="s">
        <v>21</v>
      </c>
      <c r="C104" s="73">
        <v>30</v>
      </c>
      <c r="D104" s="73">
        <f>C104-F104</f>
        <v>30</v>
      </c>
      <c r="E104" s="73">
        <v>21.7</v>
      </c>
      <c r="F104" s="82"/>
    </row>
    <row r="105" spans="1:6" x14ac:dyDescent="0.2">
      <c r="A105" s="16" t="s">
        <v>57</v>
      </c>
      <c r="B105" s="25" t="s">
        <v>60</v>
      </c>
      <c r="C105" s="83">
        <f>C106+C107+C108+C109</f>
        <v>232.7</v>
      </c>
      <c r="D105" s="83">
        <f>D106+D107+D108+D109</f>
        <v>228</v>
      </c>
      <c r="E105" s="83">
        <f>E106+E107+E108+E109</f>
        <v>203.5</v>
      </c>
      <c r="F105" s="84">
        <f>F106+F107+F108+F109</f>
        <v>4.7</v>
      </c>
    </row>
    <row r="106" spans="1:6" x14ac:dyDescent="0.2">
      <c r="A106" s="18"/>
      <c r="B106" s="19" t="s">
        <v>23</v>
      </c>
      <c r="C106" s="70">
        <v>169.1</v>
      </c>
      <c r="D106" s="70">
        <f>C106-F106</f>
        <v>166.4</v>
      </c>
      <c r="E106" s="70">
        <v>147.19999999999999</v>
      </c>
      <c r="F106" s="77">
        <v>2.7</v>
      </c>
    </row>
    <row r="107" spans="1:6" hidden="1" x14ac:dyDescent="0.2">
      <c r="A107" s="20"/>
      <c r="B107" s="19" t="s">
        <v>18</v>
      </c>
      <c r="C107" s="70"/>
      <c r="D107" s="70">
        <f>C107-F107</f>
        <v>0</v>
      </c>
      <c r="E107" s="70"/>
      <c r="F107" s="77"/>
    </row>
    <row r="108" spans="1:6" x14ac:dyDescent="0.2">
      <c r="A108" s="20"/>
      <c r="B108" s="19" t="s">
        <v>106</v>
      </c>
      <c r="C108" s="70">
        <v>57.1</v>
      </c>
      <c r="D108" s="70">
        <f>C108-F108</f>
        <v>57.1</v>
      </c>
      <c r="E108" s="70">
        <v>56.3</v>
      </c>
      <c r="F108" s="77"/>
    </row>
    <row r="109" spans="1:6" ht="13.5" thickBot="1" x14ac:dyDescent="0.25">
      <c r="A109" s="23"/>
      <c r="B109" s="24" t="s">
        <v>21</v>
      </c>
      <c r="C109" s="73">
        <v>6.5</v>
      </c>
      <c r="D109" s="73">
        <f>C109-F109</f>
        <v>4.5</v>
      </c>
      <c r="E109" s="73"/>
      <c r="F109" s="82">
        <v>2</v>
      </c>
    </row>
    <row r="110" spans="1:6" x14ac:dyDescent="0.2">
      <c r="A110" s="16" t="s">
        <v>59</v>
      </c>
      <c r="B110" s="25" t="s">
        <v>62</v>
      </c>
      <c r="C110" s="83">
        <f>C111+C112+C113+C114</f>
        <v>1080.2</v>
      </c>
      <c r="D110" s="83">
        <f>D111+D112+D113+D114</f>
        <v>1073.2</v>
      </c>
      <c r="E110" s="83">
        <f>E111+E112+E113+E114</f>
        <v>969.3</v>
      </c>
      <c r="F110" s="84">
        <f>F111+F112+F113+F114</f>
        <v>7</v>
      </c>
    </row>
    <row r="111" spans="1:6" ht="12" customHeight="1" x14ac:dyDescent="0.2">
      <c r="A111" s="18"/>
      <c r="B111" s="19" t="s">
        <v>23</v>
      </c>
      <c r="C111" s="70">
        <v>209.6</v>
      </c>
      <c r="D111" s="70">
        <f>C111-F111</f>
        <v>204.6</v>
      </c>
      <c r="E111" s="70">
        <v>130.30000000000001</v>
      </c>
      <c r="F111" s="77">
        <v>5</v>
      </c>
    </row>
    <row r="112" spans="1:6" hidden="1" x14ac:dyDescent="0.2">
      <c r="A112" s="20"/>
      <c r="B112" s="19" t="s">
        <v>18</v>
      </c>
      <c r="C112" s="70"/>
      <c r="D112" s="70">
        <f>C112-F112</f>
        <v>0</v>
      </c>
      <c r="E112" s="70"/>
      <c r="F112" s="77"/>
    </row>
    <row r="113" spans="1:6" x14ac:dyDescent="0.2">
      <c r="A113" s="20"/>
      <c r="B113" s="19" t="s">
        <v>106</v>
      </c>
      <c r="C113" s="70">
        <v>869.6</v>
      </c>
      <c r="D113" s="70">
        <f>C113-F113</f>
        <v>867.6</v>
      </c>
      <c r="E113" s="70">
        <v>839</v>
      </c>
      <c r="F113" s="77">
        <v>2</v>
      </c>
    </row>
    <row r="114" spans="1:6" ht="13.5" thickBot="1" x14ac:dyDescent="0.25">
      <c r="A114" s="23"/>
      <c r="B114" s="24" t="s">
        <v>21</v>
      </c>
      <c r="C114" s="73">
        <v>1</v>
      </c>
      <c r="D114" s="73">
        <f>C114-F114</f>
        <v>1</v>
      </c>
      <c r="E114" s="73"/>
      <c r="F114" s="82"/>
    </row>
    <row r="115" spans="1:6" x14ac:dyDescent="0.2">
      <c r="A115" s="16" t="s">
        <v>61</v>
      </c>
      <c r="B115" s="25" t="s">
        <v>64</v>
      </c>
      <c r="C115" s="83">
        <f>C116+C117+C118+C119</f>
        <v>1136.5999999999999</v>
      </c>
      <c r="D115" s="83">
        <f>D116+D117+D118+D119</f>
        <v>1136.5999999999999</v>
      </c>
      <c r="E115" s="83">
        <f>E116+E117+E118+E119</f>
        <v>939.30000000000007</v>
      </c>
      <c r="F115" s="84">
        <f>F116+F117+F118+F119</f>
        <v>0</v>
      </c>
    </row>
    <row r="116" spans="1:6" ht="12.75" customHeight="1" x14ac:dyDescent="0.2">
      <c r="A116" s="18"/>
      <c r="B116" s="19" t="s">
        <v>23</v>
      </c>
      <c r="C116" s="70">
        <v>362.4</v>
      </c>
      <c r="D116" s="70">
        <f>C116-F116</f>
        <v>362.4</v>
      </c>
      <c r="E116" s="70">
        <v>215.6</v>
      </c>
      <c r="F116" s="77"/>
    </row>
    <row r="117" spans="1:6" ht="0.75" hidden="1" customHeight="1" x14ac:dyDescent="0.2">
      <c r="A117" s="20"/>
      <c r="B117" s="19" t="s">
        <v>18</v>
      </c>
      <c r="C117" s="70"/>
      <c r="D117" s="70">
        <f>C117-F117</f>
        <v>0</v>
      </c>
      <c r="E117" s="70"/>
      <c r="F117" s="77"/>
    </row>
    <row r="118" spans="1:6" x14ac:dyDescent="0.2">
      <c r="A118" s="20"/>
      <c r="B118" s="19" t="s">
        <v>106</v>
      </c>
      <c r="C118" s="70">
        <v>748.1</v>
      </c>
      <c r="D118" s="70">
        <f>C118-F118</f>
        <v>748.1</v>
      </c>
      <c r="E118" s="70">
        <v>723.1</v>
      </c>
      <c r="F118" s="77"/>
    </row>
    <row r="119" spans="1:6" ht="13.5" thickBot="1" x14ac:dyDescent="0.25">
      <c r="A119" s="23"/>
      <c r="B119" s="24" t="s">
        <v>21</v>
      </c>
      <c r="C119" s="73">
        <v>26.1</v>
      </c>
      <c r="D119" s="73">
        <f>C119-F119</f>
        <v>26.1</v>
      </c>
      <c r="E119" s="73">
        <v>0.6</v>
      </c>
      <c r="F119" s="82"/>
    </row>
    <row r="120" spans="1:6" x14ac:dyDescent="0.2">
      <c r="A120" s="16" t="s">
        <v>63</v>
      </c>
      <c r="B120" s="25" t="s">
        <v>66</v>
      </c>
      <c r="C120" s="83">
        <f>C121+C122+C123+C124</f>
        <v>781.2</v>
      </c>
      <c r="D120" s="83">
        <f>D121+D122+D123+D124</f>
        <v>781.2</v>
      </c>
      <c r="E120" s="83">
        <f>E121+E122+E123+E124</f>
        <v>681.5</v>
      </c>
      <c r="F120" s="84">
        <f>F121+F122+F123+F124</f>
        <v>0</v>
      </c>
    </row>
    <row r="121" spans="1:6" x14ac:dyDescent="0.2">
      <c r="A121" s="18"/>
      <c r="B121" s="19" t="s">
        <v>23</v>
      </c>
      <c r="C121" s="70">
        <v>218.1</v>
      </c>
      <c r="D121" s="70">
        <f>C121-F121</f>
        <v>218.1</v>
      </c>
      <c r="E121" s="70">
        <v>146.9</v>
      </c>
      <c r="F121" s="77"/>
    </row>
    <row r="122" spans="1:6" hidden="1" x14ac:dyDescent="0.2">
      <c r="A122" s="20"/>
      <c r="B122" s="19" t="s">
        <v>18</v>
      </c>
      <c r="C122" s="70"/>
      <c r="D122" s="70">
        <f>C122-F122</f>
        <v>0</v>
      </c>
      <c r="E122" s="70"/>
      <c r="F122" s="77"/>
    </row>
    <row r="123" spans="1:6" x14ac:dyDescent="0.2">
      <c r="A123" s="20"/>
      <c r="B123" s="19" t="s">
        <v>106</v>
      </c>
      <c r="C123" s="70">
        <v>553.6</v>
      </c>
      <c r="D123" s="70">
        <f>C123-F123</f>
        <v>553.6</v>
      </c>
      <c r="E123" s="70">
        <v>534.6</v>
      </c>
      <c r="F123" s="77"/>
    </row>
    <row r="124" spans="1:6" ht="13.5" thickBot="1" x14ac:dyDescent="0.25">
      <c r="A124" s="23"/>
      <c r="B124" s="24" t="s">
        <v>21</v>
      </c>
      <c r="C124" s="73">
        <v>9.5</v>
      </c>
      <c r="D124" s="73">
        <f>C124-F124</f>
        <v>9.5</v>
      </c>
      <c r="E124" s="73"/>
      <c r="F124" s="82"/>
    </row>
    <row r="125" spans="1:6" x14ac:dyDescent="0.2">
      <c r="A125" s="16" t="s">
        <v>65</v>
      </c>
      <c r="B125" s="25" t="s">
        <v>68</v>
      </c>
      <c r="C125" s="83">
        <f>C126+C127+C128+C129</f>
        <v>937.2</v>
      </c>
      <c r="D125" s="83">
        <f>D126+D127+D128+D129</f>
        <v>935.80000000000007</v>
      </c>
      <c r="E125" s="83">
        <f>E126+E127+E128+E129</f>
        <v>808.2</v>
      </c>
      <c r="F125" s="84">
        <f>F126+F127+F128+F129</f>
        <v>1.4</v>
      </c>
    </row>
    <row r="126" spans="1:6" x14ac:dyDescent="0.2">
      <c r="A126" s="18"/>
      <c r="B126" s="19" t="s">
        <v>23</v>
      </c>
      <c r="C126" s="70">
        <v>302</v>
      </c>
      <c r="D126" s="70">
        <f>C126-F126</f>
        <v>300.60000000000002</v>
      </c>
      <c r="E126" s="70">
        <v>226.5</v>
      </c>
      <c r="F126" s="77">
        <v>1.4</v>
      </c>
    </row>
    <row r="127" spans="1:6" hidden="1" x14ac:dyDescent="0.2">
      <c r="A127" s="20"/>
      <c r="B127" s="19" t="s">
        <v>18</v>
      </c>
      <c r="C127" s="70"/>
      <c r="D127" s="70">
        <f>C127-F127</f>
        <v>0</v>
      </c>
      <c r="E127" s="70"/>
      <c r="F127" s="77"/>
    </row>
    <row r="128" spans="1:6" x14ac:dyDescent="0.2">
      <c r="A128" s="20"/>
      <c r="B128" s="19" t="s">
        <v>106</v>
      </c>
      <c r="C128" s="70">
        <v>603.6</v>
      </c>
      <c r="D128" s="70">
        <f>C128-F128</f>
        <v>603.6</v>
      </c>
      <c r="E128" s="70">
        <v>581.70000000000005</v>
      </c>
      <c r="F128" s="77"/>
    </row>
    <row r="129" spans="1:6" ht="13.5" thickBot="1" x14ac:dyDescent="0.25">
      <c r="A129" s="23"/>
      <c r="B129" s="24" t="s">
        <v>21</v>
      </c>
      <c r="C129" s="73">
        <v>31.6</v>
      </c>
      <c r="D129" s="73">
        <f>C129-F129</f>
        <v>31.6</v>
      </c>
      <c r="E129" s="73"/>
      <c r="F129" s="82"/>
    </row>
    <row r="130" spans="1:6" x14ac:dyDescent="0.2">
      <c r="A130" s="16" t="s">
        <v>67</v>
      </c>
      <c r="B130" s="25" t="s">
        <v>70</v>
      </c>
      <c r="C130" s="83">
        <f>C131+C132+C133+C134</f>
        <v>638.1</v>
      </c>
      <c r="D130" s="83">
        <f>D131+D132+D133+D134</f>
        <v>634.29999999999995</v>
      </c>
      <c r="E130" s="83">
        <f>E131+E132+E133+E134</f>
        <v>557.6</v>
      </c>
      <c r="F130" s="84">
        <f>F131+F132+F133+F134</f>
        <v>3.8</v>
      </c>
    </row>
    <row r="131" spans="1:6" ht="12" customHeight="1" x14ac:dyDescent="0.2">
      <c r="A131" s="18"/>
      <c r="B131" s="19" t="s">
        <v>23</v>
      </c>
      <c r="C131" s="70">
        <v>177</v>
      </c>
      <c r="D131" s="70">
        <f>C131-F131</f>
        <v>173.2</v>
      </c>
      <c r="E131" s="85">
        <v>121.6</v>
      </c>
      <c r="F131" s="86">
        <v>3.8</v>
      </c>
    </row>
    <row r="132" spans="1:6" ht="0.75" hidden="1" customHeight="1" x14ac:dyDescent="0.2">
      <c r="A132" s="20"/>
      <c r="B132" s="19" t="s">
        <v>18</v>
      </c>
      <c r="C132" s="70"/>
      <c r="D132" s="70">
        <f>C132-F132</f>
        <v>0</v>
      </c>
      <c r="E132" s="85"/>
      <c r="F132" s="86"/>
    </row>
    <row r="133" spans="1:6" x14ac:dyDescent="0.2">
      <c r="A133" s="20"/>
      <c r="B133" s="19" t="s">
        <v>106</v>
      </c>
      <c r="C133" s="70">
        <v>449.9</v>
      </c>
      <c r="D133" s="70">
        <f>C133-F133</f>
        <v>449.9</v>
      </c>
      <c r="E133" s="85">
        <v>436</v>
      </c>
      <c r="F133" s="86"/>
    </row>
    <row r="134" spans="1:6" ht="13.5" thickBot="1" x14ac:dyDescent="0.25">
      <c r="A134" s="23"/>
      <c r="B134" s="24" t="s">
        <v>21</v>
      </c>
      <c r="C134" s="73">
        <v>11.2</v>
      </c>
      <c r="D134" s="73">
        <f>C134-F134</f>
        <v>11.2</v>
      </c>
      <c r="E134" s="73"/>
      <c r="F134" s="82"/>
    </row>
    <row r="135" spans="1:6" x14ac:dyDescent="0.2">
      <c r="A135" s="16" t="s">
        <v>69</v>
      </c>
      <c r="B135" s="25" t="s">
        <v>103</v>
      </c>
      <c r="C135" s="83">
        <f>C136+C137+C138+C139</f>
        <v>767.7</v>
      </c>
      <c r="D135" s="83">
        <f>D136+D137+D138+D139</f>
        <v>764.80000000000007</v>
      </c>
      <c r="E135" s="83">
        <f>E136+E137+E138+E139</f>
        <v>696.4</v>
      </c>
      <c r="F135" s="84">
        <f>F136+F137+F138+F139</f>
        <v>2.9</v>
      </c>
    </row>
    <row r="136" spans="1:6" ht="12" customHeight="1" x14ac:dyDescent="0.2">
      <c r="A136" s="18"/>
      <c r="B136" s="19" t="s">
        <v>23</v>
      </c>
      <c r="C136" s="70">
        <v>150.80000000000001</v>
      </c>
      <c r="D136" s="70">
        <f>C136-F136</f>
        <v>149.9</v>
      </c>
      <c r="E136" s="70">
        <v>111.3</v>
      </c>
      <c r="F136" s="77">
        <v>0.9</v>
      </c>
    </row>
    <row r="137" spans="1:6" hidden="1" x14ac:dyDescent="0.2">
      <c r="A137" s="20"/>
      <c r="B137" s="19" t="s">
        <v>18</v>
      </c>
      <c r="C137" s="70"/>
      <c r="D137" s="70">
        <f>C137-F137</f>
        <v>0</v>
      </c>
      <c r="E137" s="70"/>
      <c r="F137" s="77"/>
    </row>
    <row r="138" spans="1:6" x14ac:dyDescent="0.2">
      <c r="A138" s="20"/>
      <c r="B138" s="19" t="s">
        <v>106</v>
      </c>
      <c r="C138" s="70">
        <v>613.70000000000005</v>
      </c>
      <c r="D138" s="70">
        <f>C138-F138</f>
        <v>611.70000000000005</v>
      </c>
      <c r="E138" s="70">
        <v>585.1</v>
      </c>
      <c r="F138" s="77">
        <v>2</v>
      </c>
    </row>
    <row r="139" spans="1:6" ht="13.5" thickBot="1" x14ac:dyDescent="0.25">
      <c r="A139" s="23"/>
      <c r="B139" s="24" t="s">
        <v>21</v>
      </c>
      <c r="C139" s="73">
        <v>3.2</v>
      </c>
      <c r="D139" s="73">
        <f>C139-F139</f>
        <v>3.2</v>
      </c>
      <c r="E139" s="73"/>
      <c r="F139" s="82"/>
    </row>
    <row r="140" spans="1:6" x14ac:dyDescent="0.2">
      <c r="A140" s="16" t="s">
        <v>71</v>
      </c>
      <c r="B140" s="25" t="s">
        <v>72</v>
      </c>
      <c r="C140" s="83">
        <f>C141+C142+C143+C144</f>
        <v>1438.5000000000002</v>
      </c>
      <c r="D140" s="83">
        <f>D141+D142+D143+D144</f>
        <v>1437.8000000000002</v>
      </c>
      <c r="E140" s="83">
        <f>E141+E142+E143+E144</f>
        <v>1215.7</v>
      </c>
      <c r="F140" s="84">
        <f>F141+F142+F143+F144</f>
        <v>0.7</v>
      </c>
    </row>
    <row r="141" spans="1:6" ht="12" customHeight="1" x14ac:dyDescent="0.2">
      <c r="A141" s="18"/>
      <c r="B141" s="19" t="s">
        <v>23</v>
      </c>
      <c r="C141" s="70">
        <v>428.6</v>
      </c>
      <c r="D141" s="70">
        <f>C141-F141</f>
        <v>427.90000000000003</v>
      </c>
      <c r="E141" s="70">
        <v>246.8</v>
      </c>
      <c r="F141" s="77">
        <v>0.7</v>
      </c>
    </row>
    <row r="142" spans="1:6" hidden="1" x14ac:dyDescent="0.2">
      <c r="A142" s="20"/>
      <c r="B142" s="19" t="s">
        <v>18</v>
      </c>
      <c r="C142" s="70"/>
      <c r="D142" s="70">
        <f>C142-F142</f>
        <v>0</v>
      </c>
      <c r="E142" s="70"/>
      <c r="F142" s="77"/>
    </row>
    <row r="143" spans="1:6" x14ac:dyDescent="0.2">
      <c r="A143" s="20"/>
      <c r="B143" s="19" t="s">
        <v>106</v>
      </c>
      <c r="C143" s="70">
        <v>1004.7</v>
      </c>
      <c r="D143" s="70">
        <f>C143-F143</f>
        <v>1004.7</v>
      </c>
      <c r="E143" s="70">
        <v>968.9</v>
      </c>
      <c r="F143" s="77"/>
    </row>
    <row r="144" spans="1:6" ht="13.5" thickBot="1" x14ac:dyDescent="0.25">
      <c r="A144" s="23"/>
      <c r="B144" s="24" t="s">
        <v>21</v>
      </c>
      <c r="C144" s="73">
        <v>5.2</v>
      </c>
      <c r="D144" s="73">
        <f>C144-F144</f>
        <v>5.2</v>
      </c>
      <c r="E144" s="73"/>
      <c r="F144" s="82"/>
    </row>
    <row r="145" spans="1:6" x14ac:dyDescent="0.2">
      <c r="A145" s="16" t="s">
        <v>111</v>
      </c>
      <c r="B145" s="25" t="s">
        <v>74</v>
      </c>
      <c r="C145" s="83">
        <f>C146+C147+C148+C149</f>
        <v>700.5</v>
      </c>
      <c r="D145" s="83">
        <f>D146+D147+D148+D149</f>
        <v>700.5</v>
      </c>
      <c r="E145" s="83">
        <f>E146+E147+E148+E149</f>
        <v>602</v>
      </c>
      <c r="F145" s="84">
        <f>F146+F147+F148+F149</f>
        <v>0</v>
      </c>
    </row>
    <row r="146" spans="1:6" ht="12.75" customHeight="1" x14ac:dyDescent="0.2">
      <c r="A146" s="18"/>
      <c r="B146" s="19" t="s">
        <v>23</v>
      </c>
      <c r="C146" s="70">
        <v>213.6</v>
      </c>
      <c r="D146" s="70">
        <f>C146-F146</f>
        <v>213.6</v>
      </c>
      <c r="E146" s="70">
        <v>143.9</v>
      </c>
      <c r="F146" s="77"/>
    </row>
    <row r="147" spans="1:6" ht="1.5" hidden="1" customHeight="1" x14ac:dyDescent="0.2">
      <c r="A147" s="20"/>
      <c r="B147" s="19" t="s">
        <v>18</v>
      </c>
      <c r="C147" s="70"/>
      <c r="D147" s="70">
        <f>C147-F147</f>
        <v>0</v>
      </c>
      <c r="E147" s="70"/>
      <c r="F147" s="77"/>
    </row>
    <row r="148" spans="1:6" x14ac:dyDescent="0.2">
      <c r="A148" s="20"/>
      <c r="B148" s="19" t="s">
        <v>106</v>
      </c>
      <c r="C148" s="70">
        <v>478</v>
      </c>
      <c r="D148" s="70">
        <f>C148-F148</f>
        <v>478</v>
      </c>
      <c r="E148" s="70">
        <v>458.1</v>
      </c>
      <c r="F148" s="77"/>
    </row>
    <row r="149" spans="1:6" ht="13.5" thickBot="1" x14ac:dyDescent="0.25">
      <c r="A149" s="23"/>
      <c r="B149" s="24" t="s">
        <v>21</v>
      </c>
      <c r="C149" s="73">
        <v>8.9</v>
      </c>
      <c r="D149" s="73">
        <f>C149-F149</f>
        <v>8.9</v>
      </c>
      <c r="E149" s="73"/>
      <c r="F149" s="82"/>
    </row>
    <row r="150" spans="1:6" x14ac:dyDescent="0.2">
      <c r="A150" s="16" t="s">
        <v>73</v>
      </c>
      <c r="B150" s="25" t="s">
        <v>75</v>
      </c>
      <c r="C150" s="83">
        <f>C151+C152+C153+C154</f>
        <v>268.09999999999997</v>
      </c>
      <c r="D150" s="83">
        <f>D151+D152+D153+D154</f>
        <v>268.09999999999997</v>
      </c>
      <c r="E150" s="83">
        <f>E151+E152+E153+E154</f>
        <v>236.7</v>
      </c>
      <c r="F150" s="84">
        <f>F151+F152+F153+F154</f>
        <v>0</v>
      </c>
    </row>
    <row r="151" spans="1:6" ht="12" customHeight="1" x14ac:dyDescent="0.2">
      <c r="A151" s="18"/>
      <c r="B151" s="19" t="s">
        <v>23</v>
      </c>
      <c r="C151" s="70">
        <v>96.2</v>
      </c>
      <c r="D151" s="70">
        <f>C151-F151</f>
        <v>96.2</v>
      </c>
      <c r="E151" s="85">
        <v>72.099999999999994</v>
      </c>
      <c r="F151" s="77"/>
    </row>
    <row r="152" spans="1:6" hidden="1" x14ac:dyDescent="0.2">
      <c r="A152" s="20"/>
      <c r="B152" s="19" t="s">
        <v>18</v>
      </c>
      <c r="C152" s="70"/>
      <c r="D152" s="70">
        <f>C152-F152</f>
        <v>0</v>
      </c>
      <c r="E152" s="85"/>
      <c r="F152" s="77"/>
    </row>
    <row r="153" spans="1:6" x14ac:dyDescent="0.2">
      <c r="A153" s="20"/>
      <c r="B153" s="19" t="s">
        <v>106</v>
      </c>
      <c r="C153" s="70">
        <v>169.2</v>
      </c>
      <c r="D153" s="70">
        <f>C153-F153</f>
        <v>169.2</v>
      </c>
      <c r="E153" s="85">
        <v>164.6</v>
      </c>
      <c r="F153" s="77"/>
    </row>
    <row r="154" spans="1:6" ht="13.5" thickBot="1" x14ac:dyDescent="0.25">
      <c r="A154" s="23"/>
      <c r="B154" s="24" t="s">
        <v>21</v>
      </c>
      <c r="C154" s="73">
        <v>2.7</v>
      </c>
      <c r="D154" s="73">
        <f>C154-F154</f>
        <v>2.7</v>
      </c>
      <c r="E154" s="87"/>
      <c r="F154" s="82"/>
    </row>
    <row r="155" spans="1:6" x14ac:dyDescent="0.2">
      <c r="A155" s="16" t="s">
        <v>91</v>
      </c>
      <c r="B155" s="25" t="s">
        <v>76</v>
      </c>
      <c r="C155" s="83">
        <f>C156+C157+C158+C159</f>
        <v>549.29999999999995</v>
      </c>
      <c r="D155" s="83">
        <f>D156+D157+D158+D159</f>
        <v>544.70000000000005</v>
      </c>
      <c r="E155" s="83">
        <f>E156+E157+E158+E159</f>
        <v>423.20000000000005</v>
      </c>
      <c r="F155" s="84">
        <f>F156+F157+F158+F159</f>
        <v>4.5999999999999996</v>
      </c>
    </row>
    <row r="156" spans="1:6" x14ac:dyDescent="0.2">
      <c r="A156" s="18"/>
      <c r="B156" s="19" t="s">
        <v>23</v>
      </c>
      <c r="C156" s="70">
        <v>295.60000000000002</v>
      </c>
      <c r="D156" s="70">
        <f>C156-F156</f>
        <v>291</v>
      </c>
      <c r="E156" s="70">
        <v>225.8</v>
      </c>
      <c r="F156" s="77">
        <v>4.5999999999999996</v>
      </c>
    </row>
    <row r="157" spans="1:6" x14ac:dyDescent="0.2">
      <c r="A157" s="20"/>
      <c r="B157" s="19" t="s">
        <v>18</v>
      </c>
      <c r="C157" s="70">
        <v>1.2</v>
      </c>
      <c r="D157" s="70">
        <f>C157-F157</f>
        <v>1.2</v>
      </c>
      <c r="E157" s="70"/>
      <c r="F157" s="77"/>
    </row>
    <row r="158" spans="1:6" x14ac:dyDescent="0.2">
      <c r="A158" s="20"/>
      <c r="B158" s="19" t="s">
        <v>106</v>
      </c>
      <c r="C158" s="70">
        <v>208.5</v>
      </c>
      <c r="D158" s="70">
        <f>C158-F158</f>
        <v>208.5</v>
      </c>
      <c r="E158" s="70">
        <v>197.4</v>
      </c>
      <c r="F158" s="77"/>
    </row>
    <row r="159" spans="1:6" ht="13.5" thickBot="1" x14ac:dyDescent="0.25">
      <c r="A159" s="23"/>
      <c r="B159" s="24" t="s">
        <v>21</v>
      </c>
      <c r="C159" s="73">
        <v>44</v>
      </c>
      <c r="D159" s="73">
        <f>C159-F159</f>
        <v>44</v>
      </c>
      <c r="E159" s="73"/>
      <c r="F159" s="82"/>
    </row>
    <row r="160" spans="1:6" x14ac:dyDescent="0.2">
      <c r="A160" s="16" t="s">
        <v>92</v>
      </c>
      <c r="B160" s="25" t="s">
        <v>77</v>
      </c>
      <c r="C160" s="83">
        <f>C161+C162+C163+C164</f>
        <v>752.30000000000007</v>
      </c>
      <c r="D160" s="83">
        <f>D161+D162+D163+D164</f>
        <v>741.69999999999993</v>
      </c>
      <c r="E160" s="83">
        <f>E161+E162+E163+E164</f>
        <v>600.5</v>
      </c>
      <c r="F160" s="84">
        <f>F161+F162+F163+F164</f>
        <v>10.6</v>
      </c>
    </row>
    <row r="161" spans="1:6" x14ac:dyDescent="0.2">
      <c r="A161" s="18"/>
      <c r="B161" s="19" t="s">
        <v>23</v>
      </c>
      <c r="C161" s="85">
        <v>462</v>
      </c>
      <c r="D161" s="85">
        <f>C161-F161</f>
        <v>451.4</v>
      </c>
      <c r="E161" s="85">
        <v>360.3</v>
      </c>
      <c r="F161" s="86">
        <v>10.6</v>
      </c>
    </row>
    <row r="162" spans="1:6" x14ac:dyDescent="0.2">
      <c r="A162" s="20"/>
      <c r="B162" s="19" t="s">
        <v>18</v>
      </c>
      <c r="C162" s="70">
        <v>1.2</v>
      </c>
      <c r="D162" s="70">
        <f>C162-F162</f>
        <v>1.2</v>
      </c>
      <c r="E162" s="70"/>
      <c r="F162" s="77"/>
    </row>
    <row r="163" spans="1:6" x14ac:dyDescent="0.2">
      <c r="A163" s="20"/>
      <c r="B163" s="19" t="s">
        <v>106</v>
      </c>
      <c r="C163" s="70">
        <v>251</v>
      </c>
      <c r="D163" s="70">
        <f>C163-F163</f>
        <v>251</v>
      </c>
      <c r="E163" s="70">
        <v>240.2</v>
      </c>
      <c r="F163" s="77"/>
    </row>
    <row r="164" spans="1:6" ht="13.5" thickBot="1" x14ac:dyDescent="0.25">
      <c r="A164" s="23"/>
      <c r="B164" s="24" t="s">
        <v>21</v>
      </c>
      <c r="C164" s="73">
        <v>38.1</v>
      </c>
      <c r="D164" s="73">
        <f>C164-F164</f>
        <v>38.1</v>
      </c>
      <c r="E164" s="73"/>
      <c r="F164" s="82"/>
    </row>
    <row r="165" spans="1:6" x14ac:dyDescent="0.2">
      <c r="A165" s="16" t="s">
        <v>93</v>
      </c>
      <c r="B165" s="25" t="s">
        <v>78</v>
      </c>
      <c r="C165" s="83">
        <f>C166+C167+C168+C169</f>
        <v>353.2</v>
      </c>
      <c r="D165" s="83">
        <f>D166+D167+D168+D169</f>
        <v>353.2</v>
      </c>
      <c r="E165" s="83">
        <f>E166+E167+E168+E169</f>
        <v>296.89999999999998</v>
      </c>
      <c r="F165" s="84">
        <f>F166+F167+F168+F169</f>
        <v>0</v>
      </c>
    </row>
    <row r="166" spans="1:6" ht="12" customHeight="1" x14ac:dyDescent="0.2">
      <c r="A166" s="18"/>
      <c r="B166" s="19" t="s">
        <v>23</v>
      </c>
      <c r="C166" s="70">
        <v>203.5</v>
      </c>
      <c r="D166" s="70">
        <f>C166-F166</f>
        <v>203.5</v>
      </c>
      <c r="E166" s="70">
        <v>165.6</v>
      </c>
      <c r="F166" s="77"/>
    </row>
    <row r="167" spans="1:6" ht="0.75" hidden="1" customHeight="1" x14ac:dyDescent="0.2">
      <c r="A167" s="20"/>
      <c r="B167" s="19" t="s">
        <v>18</v>
      </c>
      <c r="C167" s="70"/>
      <c r="D167" s="70">
        <f>C167-F167</f>
        <v>0</v>
      </c>
      <c r="E167" s="70"/>
      <c r="F167" s="77"/>
    </row>
    <row r="168" spans="1:6" x14ac:dyDescent="0.2">
      <c r="A168" s="20"/>
      <c r="B168" s="19" t="s">
        <v>106</v>
      </c>
      <c r="C168" s="70">
        <v>136.5</v>
      </c>
      <c r="D168" s="70">
        <f>C168-F168</f>
        <v>136.5</v>
      </c>
      <c r="E168" s="70">
        <v>131.30000000000001</v>
      </c>
      <c r="F168" s="77"/>
    </row>
    <row r="169" spans="1:6" ht="13.5" thickBot="1" x14ac:dyDescent="0.25">
      <c r="A169" s="23"/>
      <c r="B169" s="24" t="s">
        <v>21</v>
      </c>
      <c r="C169" s="73">
        <v>13.2</v>
      </c>
      <c r="D169" s="73">
        <f>C169-F169</f>
        <v>13.2</v>
      </c>
      <c r="E169" s="73"/>
      <c r="F169" s="82"/>
    </row>
    <row r="170" spans="1:6" x14ac:dyDescent="0.2">
      <c r="A170" s="16" t="s">
        <v>94</v>
      </c>
      <c r="B170" s="25" t="s">
        <v>79</v>
      </c>
      <c r="C170" s="83">
        <f>C171+C172+C173+C174</f>
        <v>633.49999999999989</v>
      </c>
      <c r="D170" s="83">
        <f>D171+D172+D173+D174</f>
        <v>613.49999999999989</v>
      </c>
      <c r="E170" s="83">
        <f>E171+E172+E173+E174</f>
        <v>497.1</v>
      </c>
      <c r="F170" s="84">
        <f>F171+F172+F173+F174</f>
        <v>20</v>
      </c>
    </row>
    <row r="171" spans="1:6" x14ac:dyDescent="0.2">
      <c r="A171" s="18"/>
      <c r="B171" s="19" t="s">
        <v>23</v>
      </c>
      <c r="C171" s="70">
        <v>330.4</v>
      </c>
      <c r="D171" s="70">
        <f>C171-F171</f>
        <v>316.39999999999998</v>
      </c>
      <c r="E171" s="70">
        <v>270.3</v>
      </c>
      <c r="F171" s="77">
        <v>14</v>
      </c>
    </row>
    <row r="172" spans="1:6" x14ac:dyDescent="0.2">
      <c r="A172" s="20"/>
      <c r="B172" s="19" t="s">
        <v>18</v>
      </c>
      <c r="C172" s="70">
        <v>1.2</v>
      </c>
      <c r="D172" s="70">
        <f>C172-F172</f>
        <v>1.2</v>
      </c>
      <c r="E172" s="70"/>
      <c r="F172" s="77"/>
    </row>
    <row r="173" spans="1:6" x14ac:dyDescent="0.2">
      <c r="A173" s="20"/>
      <c r="B173" s="19" t="s">
        <v>106</v>
      </c>
      <c r="C173" s="70">
        <v>237.1</v>
      </c>
      <c r="D173" s="70">
        <f>C173-F173</f>
        <v>237.1</v>
      </c>
      <c r="E173" s="70">
        <v>226.8</v>
      </c>
      <c r="F173" s="77"/>
    </row>
    <row r="174" spans="1:6" ht="13.5" thickBot="1" x14ac:dyDescent="0.25">
      <c r="A174" s="23"/>
      <c r="B174" s="24" t="s">
        <v>21</v>
      </c>
      <c r="C174" s="73">
        <v>64.8</v>
      </c>
      <c r="D174" s="73">
        <f>C174-F174</f>
        <v>58.8</v>
      </c>
      <c r="E174" s="73"/>
      <c r="F174" s="82">
        <v>6</v>
      </c>
    </row>
    <row r="175" spans="1:6" x14ac:dyDescent="0.2">
      <c r="A175" s="16" t="s">
        <v>95</v>
      </c>
      <c r="B175" s="25" t="s">
        <v>80</v>
      </c>
      <c r="C175" s="74">
        <f>C176+C177+C178+C179</f>
        <v>495.1</v>
      </c>
      <c r="D175" s="74">
        <f>D176+D177+D178+D179</f>
        <v>494.1</v>
      </c>
      <c r="E175" s="74">
        <f>E176+E177+E178+E179</f>
        <v>442.29999999999995</v>
      </c>
      <c r="F175" s="75">
        <f>F176+F177+F178+F179</f>
        <v>1</v>
      </c>
    </row>
    <row r="176" spans="1:6" ht="12" customHeight="1" x14ac:dyDescent="0.2">
      <c r="A176" s="18"/>
      <c r="B176" s="19" t="s">
        <v>23</v>
      </c>
      <c r="C176" s="85">
        <v>440.3</v>
      </c>
      <c r="D176" s="85">
        <f>C176-F176</f>
        <v>440.3</v>
      </c>
      <c r="E176" s="85">
        <v>395.9</v>
      </c>
      <c r="F176" s="86"/>
    </row>
    <row r="177" spans="1:6" ht="0.75" hidden="1" customHeight="1" x14ac:dyDescent="0.2">
      <c r="A177" s="20"/>
      <c r="B177" s="19" t="s">
        <v>18</v>
      </c>
      <c r="C177" s="70"/>
      <c r="D177" s="70">
        <f>C177-F177</f>
        <v>0</v>
      </c>
      <c r="E177" s="70"/>
      <c r="F177" s="77"/>
    </row>
    <row r="178" spans="1:6" x14ac:dyDescent="0.2">
      <c r="A178" s="20"/>
      <c r="B178" s="19" t="s">
        <v>106</v>
      </c>
      <c r="C178" s="70">
        <v>22</v>
      </c>
      <c r="D178" s="70">
        <f>C178-F178</f>
        <v>22</v>
      </c>
      <c r="E178" s="70">
        <v>21.7</v>
      </c>
      <c r="F178" s="77"/>
    </row>
    <row r="179" spans="1:6" ht="13.5" thickBot="1" x14ac:dyDescent="0.25">
      <c r="A179" s="32"/>
      <c r="B179" s="24" t="s">
        <v>21</v>
      </c>
      <c r="C179" s="73">
        <v>32.799999999999997</v>
      </c>
      <c r="D179" s="70">
        <f>C179-F179</f>
        <v>31.799999999999997</v>
      </c>
      <c r="E179" s="73">
        <v>24.7</v>
      </c>
      <c r="F179" s="82">
        <v>1</v>
      </c>
    </row>
    <row r="180" spans="1:6" x14ac:dyDescent="0.2">
      <c r="A180" s="16" t="s">
        <v>96</v>
      </c>
      <c r="B180" s="25" t="s">
        <v>81</v>
      </c>
      <c r="C180" s="74">
        <f>C181+C183+C184+C185</f>
        <v>996.69999999999993</v>
      </c>
      <c r="D180" s="74">
        <f>D181+D183+D184+D185</f>
        <v>981.69999999999993</v>
      </c>
      <c r="E180" s="74">
        <f>E181+E183+E184+E185</f>
        <v>632.70000000000005</v>
      </c>
      <c r="F180" s="75">
        <f>F181+F183+F184+F185</f>
        <v>15</v>
      </c>
    </row>
    <row r="181" spans="1:6" ht="12" customHeight="1" x14ac:dyDescent="0.2">
      <c r="A181" s="18"/>
      <c r="B181" s="19" t="s">
        <v>23</v>
      </c>
      <c r="C181" s="85">
        <v>541.9</v>
      </c>
      <c r="D181" s="85">
        <f>C181-F181</f>
        <v>531.9</v>
      </c>
      <c r="E181" s="85">
        <v>455.2</v>
      </c>
      <c r="F181" s="86">
        <v>10</v>
      </c>
    </row>
    <row r="182" spans="1:6" hidden="1" x14ac:dyDescent="0.2">
      <c r="A182" s="20"/>
      <c r="B182" s="19" t="s">
        <v>82</v>
      </c>
      <c r="C182" s="85"/>
      <c r="D182" s="85">
        <f>C182-F182</f>
        <v>0</v>
      </c>
      <c r="E182" s="85"/>
      <c r="F182" s="86"/>
    </row>
    <row r="183" spans="1:6" x14ac:dyDescent="0.2">
      <c r="A183" s="20"/>
      <c r="B183" s="19" t="s">
        <v>18</v>
      </c>
      <c r="C183" s="85">
        <v>2.5</v>
      </c>
      <c r="D183" s="85">
        <f>C183-F183</f>
        <v>2.5</v>
      </c>
      <c r="E183" s="85"/>
      <c r="F183" s="86"/>
    </row>
    <row r="184" spans="1:6" x14ac:dyDescent="0.2">
      <c r="A184" s="20"/>
      <c r="B184" s="19" t="s">
        <v>106</v>
      </c>
      <c r="C184" s="70">
        <v>24.9</v>
      </c>
      <c r="D184" s="70">
        <f>C184-F184</f>
        <v>24.9</v>
      </c>
      <c r="E184" s="70">
        <v>24.5</v>
      </c>
      <c r="F184" s="77"/>
    </row>
    <row r="185" spans="1:6" ht="13.5" thickBot="1" x14ac:dyDescent="0.25">
      <c r="A185" s="26"/>
      <c r="B185" s="24" t="s">
        <v>21</v>
      </c>
      <c r="C185" s="73">
        <v>427.4</v>
      </c>
      <c r="D185" s="73">
        <f>C185-F185</f>
        <v>422.4</v>
      </c>
      <c r="E185" s="73">
        <v>153</v>
      </c>
      <c r="F185" s="82">
        <v>5</v>
      </c>
    </row>
    <row r="186" spans="1:6" x14ac:dyDescent="0.2">
      <c r="A186" s="33" t="s">
        <v>97</v>
      </c>
      <c r="B186" s="25" t="s">
        <v>107</v>
      </c>
      <c r="C186" s="83">
        <f>C187+C188+C189+C190+C191</f>
        <v>1066.7</v>
      </c>
      <c r="D186" s="83">
        <f>D187+D188+D189+D190+D191</f>
        <v>1034.2</v>
      </c>
      <c r="E186" s="83">
        <f>E187+E188+E189+E190+E191</f>
        <v>891.6</v>
      </c>
      <c r="F186" s="84">
        <f>F187+F188+F189+F190+F191</f>
        <v>32.5</v>
      </c>
    </row>
    <row r="187" spans="1:6" x14ac:dyDescent="0.2">
      <c r="A187" s="20"/>
      <c r="B187" s="21" t="s">
        <v>23</v>
      </c>
      <c r="C187" s="70">
        <v>4</v>
      </c>
      <c r="D187" s="70">
        <f>C187-F187</f>
        <v>4</v>
      </c>
      <c r="E187" s="70"/>
      <c r="F187" s="77"/>
    </row>
    <row r="188" spans="1:6" x14ac:dyDescent="0.2">
      <c r="A188" s="20"/>
      <c r="B188" s="21" t="s">
        <v>18</v>
      </c>
      <c r="C188" s="70">
        <v>113.1</v>
      </c>
      <c r="D188" s="70">
        <f>C188-F188</f>
        <v>113.1</v>
      </c>
      <c r="E188" s="70">
        <v>105.8</v>
      </c>
      <c r="F188" s="77"/>
    </row>
    <row r="189" spans="1:6" x14ac:dyDescent="0.2">
      <c r="A189" s="20"/>
      <c r="B189" s="21" t="s">
        <v>83</v>
      </c>
      <c r="C189" s="70">
        <v>488.3</v>
      </c>
      <c r="D189" s="70">
        <f t="shared" ref="D189:D190" si="3">C189-F189</f>
        <v>455.8</v>
      </c>
      <c r="E189" s="70">
        <v>344.9</v>
      </c>
      <c r="F189" s="77">
        <v>32.5</v>
      </c>
    </row>
    <row r="190" spans="1:6" x14ac:dyDescent="0.2">
      <c r="A190" s="20"/>
      <c r="B190" s="19" t="s">
        <v>106</v>
      </c>
      <c r="C190" s="70">
        <v>439.8</v>
      </c>
      <c r="D190" s="70">
        <f t="shared" si="3"/>
        <v>439.8</v>
      </c>
      <c r="E190" s="70">
        <v>430.5</v>
      </c>
      <c r="F190" s="77"/>
    </row>
    <row r="191" spans="1:6" ht="13.5" thickBot="1" x14ac:dyDescent="0.25">
      <c r="A191" s="23"/>
      <c r="B191" s="29" t="s">
        <v>21</v>
      </c>
      <c r="C191" s="73">
        <v>21.5</v>
      </c>
      <c r="D191" s="73">
        <f>C191-F191</f>
        <v>21.5</v>
      </c>
      <c r="E191" s="73">
        <v>10.4</v>
      </c>
      <c r="F191" s="82"/>
    </row>
    <row r="192" spans="1:6" x14ac:dyDescent="0.2">
      <c r="A192" s="16" t="s">
        <v>98</v>
      </c>
      <c r="B192" s="27" t="s">
        <v>84</v>
      </c>
      <c r="C192" s="83">
        <f>C193+C194+C195</f>
        <v>253.4</v>
      </c>
      <c r="D192" s="83">
        <f>D193+D194+D195</f>
        <v>253.1</v>
      </c>
      <c r="E192" s="83">
        <f>E193+E194+E195</f>
        <v>166.39999999999998</v>
      </c>
      <c r="F192" s="84">
        <f>F193+F194+F195</f>
        <v>0.3</v>
      </c>
    </row>
    <row r="193" spans="1:6" x14ac:dyDescent="0.2">
      <c r="A193" s="18"/>
      <c r="B193" s="40" t="s">
        <v>23</v>
      </c>
      <c r="C193" s="70">
        <v>12</v>
      </c>
      <c r="D193" s="70">
        <f>C193-F193</f>
        <v>12</v>
      </c>
      <c r="E193" s="70"/>
      <c r="F193" s="77"/>
    </row>
    <row r="194" spans="1:6" x14ac:dyDescent="0.2">
      <c r="A194" s="20"/>
      <c r="B194" s="21" t="s">
        <v>18</v>
      </c>
      <c r="C194" s="80">
        <v>231.4</v>
      </c>
      <c r="D194" s="70">
        <f>C194-F194</f>
        <v>231.4</v>
      </c>
      <c r="E194" s="80">
        <v>165.2</v>
      </c>
      <c r="F194" s="81"/>
    </row>
    <row r="195" spans="1:6" ht="13.5" thickBot="1" x14ac:dyDescent="0.25">
      <c r="A195" s="20"/>
      <c r="B195" s="22" t="s">
        <v>21</v>
      </c>
      <c r="C195" s="80">
        <v>10</v>
      </c>
      <c r="D195" s="80">
        <f>C195-F195</f>
        <v>9.6999999999999993</v>
      </c>
      <c r="E195" s="80">
        <v>1.2</v>
      </c>
      <c r="F195" s="81">
        <v>0.3</v>
      </c>
    </row>
    <row r="196" spans="1:6" x14ac:dyDescent="0.2">
      <c r="A196" s="33" t="s">
        <v>99</v>
      </c>
      <c r="B196" s="27" t="s">
        <v>85</v>
      </c>
      <c r="C196" s="93">
        <f>C197</f>
        <v>72.599999999999994</v>
      </c>
      <c r="D196" s="93">
        <f>C196-F196</f>
        <v>72</v>
      </c>
      <c r="E196" s="93">
        <f>E197</f>
        <v>67.900000000000006</v>
      </c>
      <c r="F196" s="94">
        <f>F197</f>
        <v>0.6</v>
      </c>
    </row>
    <row r="197" spans="1:6" ht="13.5" thickBot="1" x14ac:dyDescent="0.25">
      <c r="A197" s="34"/>
      <c r="B197" s="29" t="s">
        <v>23</v>
      </c>
      <c r="C197" s="73">
        <v>72.599999999999994</v>
      </c>
      <c r="D197" s="73">
        <f>C197-F197</f>
        <v>72</v>
      </c>
      <c r="E197" s="73">
        <v>67.900000000000006</v>
      </c>
      <c r="F197" s="82">
        <v>0.6</v>
      </c>
    </row>
    <row r="198" spans="1:6" x14ac:dyDescent="0.2">
      <c r="A198" s="33" t="s">
        <v>100</v>
      </c>
      <c r="B198" s="62" t="s">
        <v>86</v>
      </c>
      <c r="C198" s="95">
        <f>C199</f>
        <v>10</v>
      </c>
      <c r="D198" s="95">
        <f>D199</f>
        <v>10</v>
      </c>
      <c r="E198" s="95">
        <f>E199</f>
        <v>0</v>
      </c>
      <c r="F198" s="96">
        <f>F199</f>
        <v>0</v>
      </c>
    </row>
    <row r="199" spans="1:6" ht="13.5" thickBot="1" x14ac:dyDescent="0.25">
      <c r="A199" s="18"/>
      <c r="B199" s="41" t="s">
        <v>23</v>
      </c>
      <c r="C199" s="80">
        <v>10</v>
      </c>
      <c r="D199" s="80">
        <f>C199-F199</f>
        <v>10</v>
      </c>
      <c r="E199" s="80"/>
      <c r="F199" s="81"/>
    </row>
    <row r="200" spans="1:6" x14ac:dyDescent="0.2">
      <c r="A200" s="16"/>
      <c r="B200" s="17" t="s">
        <v>87</v>
      </c>
      <c r="C200" s="83">
        <f>SUM(C201:C211)</f>
        <v>36304.799999999996</v>
      </c>
      <c r="D200" s="83">
        <f>SUM(D201:D211)</f>
        <v>29515.100000000002</v>
      </c>
      <c r="E200" s="83">
        <f>SUM(E201:E211)</f>
        <v>18421.3</v>
      </c>
      <c r="F200" s="84">
        <f>SUM(F201:F211)</f>
        <v>6789.7000000000007</v>
      </c>
    </row>
    <row r="201" spans="1:6" x14ac:dyDescent="0.2">
      <c r="A201" s="30"/>
      <c r="B201" s="19" t="s">
        <v>23</v>
      </c>
      <c r="C201" s="70">
        <f>C17+C32+C36+C40+C44+C48+C52+C56+C60+C64+C68+C72+C76+C79+C83+C87+C92+C96+C102+C106+C111+C116+C121+C126+C131+C136+C141+C146+C151+C156+C161+C166+C171+C176+C181+C187+C193+C197+C199</f>
        <v>17716.600000000002</v>
      </c>
      <c r="D201" s="70">
        <f t="shared" ref="D201:D211" si="4">C201-F201</f>
        <v>16247.600000000002</v>
      </c>
      <c r="E201" s="70">
        <f>E17+E32+E36+E40+E44+E48+E52+E56+E60+E64+E68+E72+E76+E79+E83+E87+E92+E96+E102+E106+E111+E116+E121+E126+E131+E136+E141+E146+E151+E156+E161+E166+E171+E176+E181+E187+E193+E197+E199</f>
        <v>9327.2000000000025</v>
      </c>
      <c r="F201" s="77">
        <f>F17+F32+F36+F40+F44+F48+F52+F56+F60+F64+F68+F72+F76+F79+F83+F87+F92+F96+F102+F106+F111+F116+F121+F126+F131+F136+F141+F146+F151+F156+F161+F166+F171+F176+F181+F187+F193+F197+F199</f>
        <v>1469</v>
      </c>
    </row>
    <row r="202" spans="1:6" x14ac:dyDescent="0.2">
      <c r="A202" s="31"/>
      <c r="B202" s="19" t="s">
        <v>17</v>
      </c>
      <c r="C202" s="70">
        <f>C21+C97+C88</f>
        <v>733</v>
      </c>
      <c r="D202" s="70">
        <f t="shared" si="4"/>
        <v>0</v>
      </c>
      <c r="E202" s="70">
        <f>E21+E97+E88</f>
        <v>0</v>
      </c>
      <c r="F202" s="77">
        <f>F21+F97+F88</f>
        <v>733</v>
      </c>
    </row>
    <row r="203" spans="1:6" x14ac:dyDescent="0.2">
      <c r="A203" s="28"/>
      <c r="B203" s="19" t="s">
        <v>18</v>
      </c>
      <c r="C203" s="70">
        <f>C22+C33+C37+C41+C45+C49+C53+C57+C61+C65+C69+C73+C77+C80+C84+C93+C98+C103+C107+C112+C117+C122+C127+C132+C137+C142+C147+C152+C157+C162+C167+C172+C177+C183+C188+C194</f>
        <v>3471.7999999999993</v>
      </c>
      <c r="D203" s="70">
        <f t="shared" si="4"/>
        <v>3471.7999999999993</v>
      </c>
      <c r="E203" s="70">
        <f>E22+E33+E37+E41+E45+E49+E53+E57+E61+E65+E69+E73+E77+E80+E84+E93+E98+E103+E107+E112+E117+E122+E127+E132+E137+E142+E147+E152+E157+E162+E167+E172+E177+E183+E188+E194</f>
        <v>1749</v>
      </c>
      <c r="F203" s="77">
        <f>F22+F33+F37+F41+F45+F49+F53+F57+F61+F65+F69+F73+F77+F80+F84+F93+F98+F103+F107+F112+F117+F122+F127+F132+F137+F142+F147+F152+F157+F162+F167+F172+F177+F183+F188+F194</f>
        <v>0</v>
      </c>
    </row>
    <row r="204" spans="1:6" x14ac:dyDescent="0.2">
      <c r="A204" s="28"/>
      <c r="B204" s="21" t="s">
        <v>83</v>
      </c>
      <c r="C204" s="70">
        <f>C189</f>
        <v>488.3</v>
      </c>
      <c r="D204" s="70">
        <f t="shared" si="4"/>
        <v>455.8</v>
      </c>
      <c r="E204" s="70">
        <f>E189</f>
        <v>344.9</v>
      </c>
      <c r="F204" s="77">
        <f>F189</f>
        <v>32.5</v>
      </c>
    </row>
    <row r="205" spans="1:6" x14ac:dyDescent="0.2">
      <c r="A205" s="28"/>
      <c r="B205" s="19" t="s">
        <v>19</v>
      </c>
      <c r="C205" s="70">
        <f>C24</f>
        <v>1416.6</v>
      </c>
      <c r="D205" s="70">
        <f>D24</f>
        <v>0</v>
      </c>
      <c r="E205" s="70">
        <f>E24</f>
        <v>0</v>
      </c>
      <c r="F205" s="77">
        <f>F24</f>
        <v>1416.6</v>
      </c>
    </row>
    <row r="206" spans="1:6" ht="12" customHeight="1" x14ac:dyDescent="0.2">
      <c r="A206" s="28"/>
      <c r="B206" s="19" t="s">
        <v>106</v>
      </c>
      <c r="C206" s="70">
        <f>C25+C108+C113+C118+C123+C128+C133+C138+C143+C148+C153+C158+C163+C168+C173+C178+C184+C190</f>
        <v>6867.3</v>
      </c>
      <c r="D206" s="70">
        <f t="shared" si="4"/>
        <v>6863.3</v>
      </c>
      <c r="E206" s="70">
        <f>E25+E108+E113+E118+E123+E128+E133+E138+E143+E148+E153+E158+E163+E168+E173+E178+E184+E190</f>
        <v>6619.8</v>
      </c>
      <c r="F206" s="77">
        <f>F25+F108+F113+F118+F123+F128+F133+F138+F143+F148+F153+F158+F163+F168+F173+F178+F184+F190</f>
        <v>4</v>
      </c>
    </row>
    <row r="207" spans="1:6" ht="13.5" customHeight="1" x14ac:dyDescent="0.2">
      <c r="A207" s="28"/>
      <c r="B207" s="22" t="s">
        <v>20</v>
      </c>
      <c r="C207" s="80">
        <f t="shared" ref="C207:F208" si="5">C26</f>
        <v>1706.4</v>
      </c>
      <c r="D207" s="80">
        <f t="shared" si="5"/>
        <v>452.40000000000009</v>
      </c>
      <c r="E207" s="80">
        <f t="shared" si="5"/>
        <v>0</v>
      </c>
      <c r="F207" s="81">
        <f t="shared" si="5"/>
        <v>1254</v>
      </c>
    </row>
    <row r="208" spans="1:6" ht="25.5" customHeight="1" x14ac:dyDescent="0.2">
      <c r="A208" s="28"/>
      <c r="B208" s="102" t="s">
        <v>112</v>
      </c>
      <c r="C208" s="80">
        <f t="shared" si="5"/>
        <v>924.2</v>
      </c>
      <c r="D208" s="80">
        <f t="shared" si="5"/>
        <v>350</v>
      </c>
      <c r="E208" s="80">
        <f t="shared" si="5"/>
        <v>0</v>
      </c>
      <c r="F208" s="81">
        <f t="shared" si="5"/>
        <v>574.20000000000005</v>
      </c>
    </row>
    <row r="209" spans="1:6" ht="12.75" customHeight="1" x14ac:dyDescent="0.2">
      <c r="A209" s="28"/>
      <c r="B209" s="22" t="s">
        <v>90</v>
      </c>
      <c r="C209" s="80">
        <f t="shared" ref="C209:F209" si="6">C28</f>
        <v>120.5</v>
      </c>
      <c r="D209" s="80">
        <f t="shared" si="6"/>
        <v>120.5</v>
      </c>
      <c r="E209" s="80">
        <f t="shared" si="6"/>
        <v>3.1</v>
      </c>
      <c r="F209" s="81">
        <f t="shared" si="6"/>
        <v>0</v>
      </c>
    </row>
    <row r="210" spans="1:6" ht="12" customHeight="1" x14ac:dyDescent="0.2">
      <c r="A210" s="28"/>
      <c r="B210" s="22" t="s">
        <v>102</v>
      </c>
      <c r="C210" s="80">
        <f>C29+C89</f>
        <v>1639</v>
      </c>
      <c r="D210" s="70">
        <f t="shared" ref="D210" si="7">C210-F210</f>
        <v>354.20000000000005</v>
      </c>
      <c r="E210" s="80">
        <f>E29+E89</f>
        <v>14</v>
      </c>
      <c r="F210" s="81">
        <f>F29+F89</f>
        <v>1284.8</v>
      </c>
    </row>
    <row r="211" spans="1:6" ht="13.5" thickBot="1" x14ac:dyDescent="0.25">
      <c r="A211" s="42"/>
      <c r="B211" s="24" t="s">
        <v>21</v>
      </c>
      <c r="C211" s="73">
        <v>1221.0999999999999</v>
      </c>
      <c r="D211" s="73">
        <f t="shared" si="4"/>
        <v>1199.5</v>
      </c>
      <c r="E211" s="73">
        <f>E30+E34+E38+E42+E46+E50+E54+E58+E62+E66+E70+E74+E81+E85+E90+E94+E100+E104+E109+E114+E119+E124+E129+E134+E139+E144+E149+E154+E159+E164+E169+E174+E179+E185+E191+E195</f>
        <v>363.2999999999999</v>
      </c>
      <c r="F211" s="82">
        <f>F30+F34+F38+F42+F46+F50+F54+F58+F62+F66+F70+F74+F81+F85+F90+F94+F100+F104+F109+F114+F119+F124+F129+F134+F139+F144+F149+F154+F159+F164+F169+F174+F179+F185+F191+F195</f>
        <v>21.6</v>
      </c>
    </row>
    <row r="212" spans="1:6" ht="13.5" thickBot="1" x14ac:dyDescent="0.25">
      <c r="A212" s="43" t="s">
        <v>101</v>
      </c>
      <c r="B212" s="44" t="s">
        <v>88</v>
      </c>
      <c r="C212" s="97">
        <v>733.3</v>
      </c>
      <c r="D212" s="97">
        <f>C212-F212</f>
        <v>733.3</v>
      </c>
      <c r="E212" s="97"/>
      <c r="F212" s="98"/>
    </row>
    <row r="213" spans="1:6" ht="13.5" thickBot="1" x14ac:dyDescent="0.25">
      <c r="A213" s="45"/>
      <c r="B213" s="46" t="s">
        <v>89</v>
      </c>
      <c r="C213" s="99">
        <f>C200+C212</f>
        <v>37038.1</v>
      </c>
      <c r="D213" s="99">
        <f>D200+D212</f>
        <v>30248.400000000001</v>
      </c>
      <c r="E213" s="99">
        <f>E200+E212</f>
        <v>18421.3</v>
      </c>
      <c r="F213" s="100">
        <f>F200+F212</f>
        <v>6789.7000000000007</v>
      </c>
    </row>
  </sheetData>
  <mergeCells count="3">
    <mergeCell ref="C2:F5"/>
    <mergeCell ref="A7:F7"/>
    <mergeCell ref="B8:F8"/>
  </mergeCells>
  <phoneticPr fontId="1" type="noConversion"/>
  <pageMargins left="0.78740157480314965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2020-11-19T09:18:31Z</cp:lastPrinted>
  <dcterms:created xsi:type="dcterms:W3CDTF">2011-11-09T13:34:59Z</dcterms:created>
  <dcterms:modified xsi:type="dcterms:W3CDTF">2020-11-20T09:05:28Z</dcterms:modified>
</cp:coreProperties>
</file>