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21 metai\Rugsėjis\Projektai\"/>
    </mc:Choice>
  </mc:AlternateContent>
  <xr:revisionPtr revIDLastSave="0" documentId="8_{120E526D-30DC-4933-B48B-F1CA9380C6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priedas" sheetId="3" r:id="rId1"/>
  </sheets>
  <definedNames>
    <definedName name="_xlnm.Print_Titles" localSheetId="0">'2priedas'!$10:$15</definedName>
  </definedNames>
  <calcPr calcId="181029"/>
</workbook>
</file>

<file path=xl/calcChain.xml><?xml version="1.0" encoding="utf-8"?>
<calcChain xmlns="http://schemas.openxmlformats.org/spreadsheetml/2006/main">
  <c r="D43" i="3" l="1"/>
  <c r="D108" i="3" l="1"/>
  <c r="F217" i="3" l="1"/>
  <c r="E217" i="3"/>
  <c r="C217" i="3"/>
  <c r="F16" i="3"/>
  <c r="E16" i="3"/>
  <c r="C16" i="3"/>
  <c r="D32" i="3"/>
  <c r="F185" i="3"/>
  <c r="E185" i="3"/>
  <c r="C185" i="3"/>
  <c r="D190" i="3"/>
  <c r="E169" i="3"/>
  <c r="F169" i="3"/>
  <c r="C169" i="3"/>
  <c r="D173" i="3"/>
  <c r="E81" i="3" l="1"/>
  <c r="F81" i="3"/>
  <c r="C81" i="3"/>
  <c r="E211" i="3"/>
  <c r="C211" i="3"/>
  <c r="D84" i="3"/>
  <c r="D94" i="3"/>
  <c r="D95" i="3"/>
  <c r="E86" i="3"/>
  <c r="F86" i="3"/>
  <c r="C86" i="3"/>
  <c r="D104" i="3"/>
  <c r="D105" i="3"/>
  <c r="E192" i="3" l="1"/>
  <c r="F192" i="3"/>
  <c r="C192" i="3"/>
  <c r="D198" i="3"/>
  <c r="E158" i="3"/>
  <c r="F158" i="3"/>
  <c r="C158" i="3"/>
  <c r="D162" i="3"/>
  <c r="E152" i="3"/>
  <c r="F152" i="3"/>
  <c r="C152" i="3"/>
  <c r="D156" i="3"/>
  <c r="E146" i="3"/>
  <c r="F146" i="3"/>
  <c r="C146" i="3"/>
  <c r="D150" i="3"/>
  <c r="E140" i="3"/>
  <c r="F140" i="3"/>
  <c r="C140" i="3"/>
  <c r="D144" i="3"/>
  <c r="E134" i="3"/>
  <c r="F134" i="3"/>
  <c r="C134" i="3"/>
  <c r="D138" i="3"/>
  <c r="E128" i="3"/>
  <c r="F128" i="3"/>
  <c r="C128" i="3"/>
  <c r="D132" i="3"/>
  <c r="E122" i="3"/>
  <c r="F122" i="3"/>
  <c r="C122" i="3"/>
  <c r="D126" i="3"/>
  <c r="E116" i="3"/>
  <c r="F116" i="3"/>
  <c r="C116" i="3"/>
  <c r="D120" i="3"/>
  <c r="D217" i="3" l="1"/>
  <c r="C216" i="3"/>
  <c r="F221" i="3" l="1"/>
  <c r="E221" i="3"/>
  <c r="C221" i="3"/>
  <c r="F220" i="3"/>
  <c r="E220" i="3"/>
  <c r="C220" i="3"/>
  <c r="F219" i="3"/>
  <c r="E219" i="3"/>
  <c r="C219" i="3"/>
  <c r="F216" i="3"/>
  <c r="E216" i="3"/>
  <c r="F211" i="3"/>
  <c r="D197" i="3"/>
  <c r="D29" i="3"/>
  <c r="D30" i="3"/>
  <c r="D219" i="3" l="1"/>
  <c r="D220" i="3"/>
  <c r="D216" i="3"/>
  <c r="D221" i="3"/>
  <c r="F223" i="3"/>
  <c r="E223" i="3"/>
  <c r="C223" i="3"/>
  <c r="F214" i="3"/>
  <c r="E214" i="3"/>
  <c r="C214" i="3"/>
  <c r="F209" i="3"/>
  <c r="E209" i="3"/>
  <c r="C209" i="3"/>
  <c r="D223" i="3" l="1"/>
  <c r="D214" i="3"/>
  <c r="D27" i="3"/>
  <c r="F222" i="3" l="1"/>
  <c r="E222" i="3"/>
  <c r="C222" i="3"/>
  <c r="D222" i="3" l="1"/>
  <c r="E90" i="3"/>
  <c r="F90" i="3"/>
  <c r="C90" i="3"/>
  <c r="F210" i="3"/>
  <c r="E210" i="3"/>
  <c r="C210" i="3"/>
  <c r="D92" i="3"/>
  <c r="D23" i="3" l="1"/>
  <c r="D20" i="3" l="1"/>
  <c r="D165" i="3"/>
  <c r="D166" i="3"/>
  <c r="D167" i="3"/>
  <c r="D168" i="3"/>
  <c r="D63" i="3" l="1"/>
  <c r="E100" i="3" l="1"/>
  <c r="F100" i="3"/>
  <c r="C100" i="3"/>
  <c r="D195" i="3" l="1"/>
  <c r="D196" i="3"/>
  <c r="D59" i="3"/>
  <c r="D31" i="3" l="1"/>
  <c r="D224" i="3" l="1"/>
  <c r="C204" i="3"/>
  <c r="D102" i="3" l="1"/>
  <c r="C218" i="3"/>
  <c r="E218" i="3"/>
  <c r="F218" i="3"/>
  <c r="D17" i="3"/>
  <c r="D21" i="3"/>
  <c r="D22" i="3"/>
  <c r="D25" i="3"/>
  <c r="D33" i="3"/>
  <c r="D24" i="3"/>
  <c r="D28" i="3"/>
  <c r="F213" i="3"/>
  <c r="F215" i="3"/>
  <c r="F212" i="3"/>
  <c r="E212" i="3"/>
  <c r="E213" i="3"/>
  <c r="E215" i="3"/>
  <c r="C212" i="3"/>
  <c r="D26" i="3"/>
  <c r="C213" i="3"/>
  <c r="D213" i="3" s="1"/>
  <c r="C215" i="3"/>
  <c r="D215" i="3" s="1"/>
  <c r="D207" i="3"/>
  <c r="D206" i="3" s="1"/>
  <c r="F206" i="3"/>
  <c r="E206" i="3"/>
  <c r="C206" i="3"/>
  <c r="D205" i="3"/>
  <c r="F204" i="3"/>
  <c r="D204" i="3" s="1"/>
  <c r="E204" i="3"/>
  <c r="D203" i="3"/>
  <c r="D202" i="3"/>
  <c r="D201" i="3"/>
  <c r="F200" i="3"/>
  <c r="E200" i="3"/>
  <c r="C200" i="3"/>
  <c r="D199" i="3"/>
  <c r="D193" i="3"/>
  <c r="D194" i="3"/>
  <c r="D191" i="3"/>
  <c r="D189" i="3"/>
  <c r="D188" i="3"/>
  <c r="D187" i="3"/>
  <c r="D186" i="3"/>
  <c r="D184" i="3"/>
  <c r="D183" i="3"/>
  <c r="D182" i="3"/>
  <c r="D181" i="3"/>
  <c r="F180" i="3"/>
  <c r="E180" i="3"/>
  <c r="C180" i="3"/>
  <c r="D179" i="3"/>
  <c r="D178" i="3"/>
  <c r="D177" i="3"/>
  <c r="D176" i="3"/>
  <c r="F175" i="3"/>
  <c r="E175" i="3"/>
  <c r="C175" i="3"/>
  <c r="D174" i="3"/>
  <c r="D172" i="3"/>
  <c r="D171" i="3"/>
  <c r="D170" i="3"/>
  <c r="D169" i="3" s="1"/>
  <c r="F164" i="3"/>
  <c r="E164" i="3"/>
  <c r="C164" i="3"/>
  <c r="D163" i="3"/>
  <c r="D160" i="3"/>
  <c r="D159" i="3"/>
  <c r="D161" i="3"/>
  <c r="D157" i="3"/>
  <c r="D154" i="3"/>
  <c r="D153" i="3"/>
  <c r="D155" i="3"/>
  <c r="D151" i="3"/>
  <c r="D148" i="3"/>
  <c r="D147" i="3"/>
  <c r="D149" i="3"/>
  <c r="D145" i="3"/>
  <c r="D142" i="3"/>
  <c r="D141" i="3"/>
  <c r="D143" i="3"/>
  <c r="D139" i="3"/>
  <c r="D136" i="3"/>
  <c r="D135" i="3"/>
  <c r="D137" i="3"/>
  <c r="D133" i="3"/>
  <c r="D130" i="3"/>
  <c r="D129" i="3"/>
  <c r="D131" i="3"/>
  <c r="D127" i="3"/>
  <c r="D124" i="3"/>
  <c r="D123" i="3"/>
  <c r="D125" i="3"/>
  <c r="D121" i="3"/>
  <c r="D118" i="3"/>
  <c r="D117" i="3"/>
  <c r="D119" i="3"/>
  <c r="D115" i="3"/>
  <c r="D114" i="3"/>
  <c r="D112" i="3"/>
  <c r="D113" i="3"/>
  <c r="F111" i="3"/>
  <c r="E111" i="3"/>
  <c r="C111" i="3"/>
  <c r="D110" i="3"/>
  <c r="D109" i="3"/>
  <c r="F107" i="3"/>
  <c r="E107" i="3"/>
  <c r="C107" i="3"/>
  <c r="D106" i="3"/>
  <c r="D103" i="3"/>
  <c r="D101" i="3"/>
  <c r="D99" i="3"/>
  <c r="D97" i="3"/>
  <c r="D98" i="3"/>
  <c r="F96" i="3"/>
  <c r="E96" i="3"/>
  <c r="C96" i="3"/>
  <c r="D91" i="3"/>
  <c r="D93" i="3"/>
  <c r="D89" i="3"/>
  <c r="D88" i="3"/>
  <c r="D87" i="3"/>
  <c r="D85" i="3"/>
  <c r="D82" i="3"/>
  <c r="D83" i="3"/>
  <c r="D80" i="3"/>
  <c r="D79" i="3"/>
  <c r="F78" i="3"/>
  <c r="E78" i="3"/>
  <c r="C78" i="3"/>
  <c r="D77" i="3"/>
  <c r="D76" i="3"/>
  <c r="D75" i="3"/>
  <c r="F74" i="3"/>
  <c r="E74" i="3"/>
  <c r="C74" i="3"/>
  <c r="D73" i="3"/>
  <c r="D72" i="3"/>
  <c r="D71" i="3"/>
  <c r="F70" i="3"/>
  <c r="E70" i="3"/>
  <c r="C70" i="3"/>
  <c r="D69" i="3"/>
  <c r="D67" i="3"/>
  <c r="D68" i="3"/>
  <c r="F66" i="3"/>
  <c r="E66" i="3"/>
  <c r="C66" i="3"/>
  <c r="D65" i="3"/>
  <c r="D64" i="3"/>
  <c r="F62" i="3"/>
  <c r="E62" i="3"/>
  <c r="C62" i="3"/>
  <c r="D61" i="3"/>
  <c r="D60" i="3"/>
  <c r="F58" i="3"/>
  <c r="E58" i="3"/>
  <c r="C58" i="3"/>
  <c r="D57" i="3"/>
  <c r="D56" i="3"/>
  <c r="D55" i="3"/>
  <c r="F54" i="3"/>
  <c r="E54" i="3"/>
  <c r="C54" i="3"/>
  <c r="D53" i="3"/>
  <c r="D51" i="3"/>
  <c r="D52" i="3"/>
  <c r="F50" i="3"/>
  <c r="E50" i="3"/>
  <c r="C50" i="3"/>
  <c r="D49" i="3"/>
  <c r="D47" i="3"/>
  <c r="D48" i="3"/>
  <c r="F46" i="3"/>
  <c r="E46" i="3"/>
  <c r="C46" i="3"/>
  <c r="D45" i="3"/>
  <c r="D44" i="3"/>
  <c r="F42" i="3"/>
  <c r="E42" i="3"/>
  <c r="C42" i="3"/>
  <c r="D41" i="3"/>
  <c r="D40" i="3"/>
  <c r="D39" i="3"/>
  <c r="F38" i="3"/>
  <c r="E38" i="3"/>
  <c r="C38" i="3"/>
  <c r="D37" i="3"/>
  <c r="D35" i="3"/>
  <c r="D36" i="3"/>
  <c r="F34" i="3"/>
  <c r="E34" i="3"/>
  <c r="C34" i="3"/>
  <c r="D19" i="3"/>
  <c r="D18" i="3"/>
  <c r="D192" i="3" l="1"/>
  <c r="D185" i="3"/>
  <c r="D134" i="3"/>
  <c r="D116" i="3"/>
  <c r="D16" i="3"/>
  <c r="D158" i="3"/>
  <c r="D152" i="3"/>
  <c r="D146" i="3"/>
  <c r="D140" i="3"/>
  <c r="D128" i="3"/>
  <c r="D122" i="3"/>
  <c r="D81" i="3"/>
  <c r="D86" i="3"/>
  <c r="D218" i="3"/>
  <c r="D90" i="3"/>
  <c r="D100" i="3"/>
  <c r="D212" i="3"/>
  <c r="D210" i="3"/>
  <c r="D74" i="3"/>
  <c r="D70" i="3"/>
  <c r="D58" i="3"/>
  <c r="D54" i="3"/>
  <c r="D180" i="3"/>
  <c r="D50" i="3"/>
  <c r="D164" i="3"/>
  <c r="D38" i="3"/>
  <c r="D46" i="3"/>
  <c r="D96" i="3"/>
  <c r="D107" i="3"/>
  <c r="D66" i="3"/>
  <c r="D200" i="3"/>
  <c r="D211" i="3"/>
  <c r="D42" i="3"/>
  <c r="D78" i="3"/>
  <c r="D111" i="3"/>
  <c r="E208" i="3"/>
  <c r="E225" i="3" s="1"/>
  <c r="D34" i="3"/>
  <c r="D62" i="3"/>
  <c r="D175" i="3"/>
  <c r="D209" i="3"/>
  <c r="F208" i="3"/>
  <c r="F225" i="3" s="1"/>
  <c r="C208" i="3"/>
  <c r="C225" i="3" s="1"/>
  <c r="D208" i="3" l="1"/>
  <c r="D225" i="3" s="1"/>
</calcChain>
</file>

<file path=xl/sharedStrings.xml><?xml version="1.0" encoding="utf-8"?>
<sst xmlns="http://schemas.openxmlformats.org/spreadsheetml/2006/main" count="264" uniqueCount="117">
  <si>
    <t>tūkst. Eur</t>
  </si>
  <si>
    <t>Eil.</t>
  </si>
  <si>
    <t>Iš jų:</t>
  </si>
  <si>
    <t>Nr.</t>
  </si>
  <si>
    <t>Asignavimų valdytojų pavadinimas,</t>
  </si>
  <si>
    <t>išlaidoms</t>
  </si>
  <si>
    <t xml:space="preserve">Turtui </t>
  </si>
  <si>
    <t>programų pavadinimas</t>
  </si>
  <si>
    <t>Iš viso</t>
  </si>
  <si>
    <t>Iš jų:darbo</t>
  </si>
  <si>
    <t>įsigyti</t>
  </si>
  <si>
    <t>užmokes-</t>
  </si>
  <si>
    <t>čiui</t>
  </si>
  <si>
    <t>1.</t>
  </si>
  <si>
    <t>Savivaldybės administracija, iš viso</t>
  </si>
  <si>
    <t>Savivaldybės savarankiškosioms funkcijoms finansuoti, iš jų:</t>
  </si>
  <si>
    <t>UAB "Pasvalio autobusų parkas"</t>
  </si>
  <si>
    <t>Savivaldybės savarankiškosioms funkcijoms finansuoti (paskolos)</t>
  </si>
  <si>
    <t>Valstybinėms (perduotoms savivaldybėms) funkcijoms finansuoti</t>
  </si>
  <si>
    <t>Valstybės investicijų programa</t>
  </si>
  <si>
    <t>Kelių priežiūros ir plėtros programa</t>
  </si>
  <si>
    <t>Teikiamoms paslaugoms finansuoti</t>
  </si>
  <si>
    <t>2.</t>
  </si>
  <si>
    <t>Savivaldybės savarankiškosioms funkcijoms finansuoti</t>
  </si>
  <si>
    <t>3.</t>
  </si>
  <si>
    <t>Pasvalio miesto seniūnija, iš viso:</t>
  </si>
  <si>
    <t>4.</t>
  </si>
  <si>
    <t>Joniškėlio miesto seniūnija, iš viso:</t>
  </si>
  <si>
    <t>5.</t>
  </si>
  <si>
    <t>Pasvalio apylinkių seniūnija, iš viso:</t>
  </si>
  <si>
    <t>6.</t>
  </si>
  <si>
    <t>Joniškėlio apylinkių seniūnija, iš viso:</t>
  </si>
  <si>
    <t>7.</t>
  </si>
  <si>
    <t>Saločių seniūnija, iš viso:</t>
  </si>
  <si>
    <t>8.</t>
  </si>
  <si>
    <t>Vaškų seniūnija, iš viso:</t>
  </si>
  <si>
    <t>9.</t>
  </si>
  <si>
    <t>Krinčino seniūnija, iš viso:</t>
  </si>
  <si>
    <t>10.</t>
  </si>
  <si>
    <t>Pumpėnų seniūnija, iš viso:</t>
  </si>
  <si>
    <t>11.</t>
  </si>
  <si>
    <t>Pušaloto seniūnija, iš viso:</t>
  </si>
  <si>
    <t>12.</t>
  </si>
  <si>
    <t>Daujėnų seniūnija, iš viso:</t>
  </si>
  <si>
    <t>13.</t>
  </si>
  <si>
    <t>Namišių seniūnija, iš viso:</t>
  </si>
  <si>
    <t>14.</t>
  </si>
  <si>
    <t>Priešgaisrinė tarnyba, iš viso:</t>
  </si>
  <si>
    <t>15.</t>
  </si>
  <si>
    <t>Pasvalio Mariaus Katiliškio viešoji biblioteka, iš viso:</t>
  </si>
  <si>
    <t>16.</t>
  </si>
  <si>
    <t>Pasvalio krašto muziejus, iš viso:</t>
  </si>
  <si>
    <t>17.</t>
  </si>
  <si>
    <t>Pasvalio kultūros centras, iš viso:</t>
  </si>
  <si>
    <t>18.</t>
  </si>
  <si>
    <t>Grūžių vaikų globos namai, iš viso:</t>
  </si>
  <si>
    <t>19.</t>
  </si>
  <si>
    <t>20.</t>
  </si>
  <si>
    <t>Sutrikusio intelekto žmonių užimtumo centras "Viltis", iš viso:</t>
  </si>
  <si>
    <t>21.</t>
  </si>
  <si>
    <t>Švietimo pagalbos tarnyba, iš viso:</t>
  </si>
  <si>
    <t>22.</t>
  </si>
  <si>
    <t>Pasvalio Petro Vileišio gimnazija, iš viso:</t>
  </si>
  <si>
    <t>23.</t>
  </si>
  <si>
    <t xml:space="preserve">Joniškėlio Gabrielės Petkevičaitės-Bitės gimnazija, iš viso: </t>
  </si>
  <si>
    <t>24.</t>
  </si>
  <si>
    <t xml:space="preserve">Vaškų gimnazija, iš viso: </t>
  </si>
  <si>
    <t>25.</t>
  </si>
  <si>
    <t>Pumpėnų gimnazija, iš viso:</t>
  </si>
  <si>
    <t>26.</t>
  </si>
  <si>
    <t>Saločių Antano Poškos pagrindinė mokykla, iš viso:</t>
  </si>
  <si>
    <t>27.</t>
  </si>
  <si>
    <t>Pasvalio Lėvens pagrindinė mokykla, iš viso:</t>
  </si>
  <si>
    <t>29.</t>
  </si>
  <si>
    <t>Pasvalio lopšelis-darželis "Liepaitė", iš viso:</t>
  </si>
  <si>
    <t>Pasvalio lopšelis-darželis "Žilvitis", iš viso:</t>
  </si>
  <si>
    <t>Pasvalio lopšelis-darželis "Eglutė", iš viso:</t>
  </si>
  <si>
    <t>Pasvalio muzikos mokykla, iš viso:</t>
  </si>
  <si>
    <t>Pasvalio sporto mokykla, iš viso</t>
  </si>
  <si>
    <t>iš jų: sportui</t>
  </si>
  <si>
    <t>Speciali tikslinė dotacija įstaigai išlaikyti</t>
  </si>
  <si>
    <t>Pasvalio visuomenės sveikatos biuras, iš viso:</t>
  </si>
  <si>
    <t>Savivaldybės Kontrolės ir audito tarnyba, iš viso:</t>
  </si>
  <si>
    <t>Administracijos direktoriaus rezervas, iš viso:</t>
  </si>
  <si>
    <t>Asignavimai iš viso:</t>
  </si>
  <si>
    <t>Iš viso: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</si>
  <si>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</si>
  <si>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</si>
  <si>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</si>
  <si>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</si>
  <si>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</si>
  <si>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</si>
  <si>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</si>
  <si>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</si>
  <si>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</si>
  <si>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Projektų, finansuojamų iš ES lėšų, vykdymui</t>
  </si>
  <si>
    <t>Pasvalio Svalios progimnazija, iš viso:</t>
  </si>
  <si>
    <t>Savivaldybės tarybos darbo organizavimas ir Savivaldybės tarybos ir mero sekretoriato veikla</t>
  </si>
  <si>
    <t>Pasvalio socialinių paslaugų centras</t>
  </si>
  <si>
    <t>Mokymo lėšoms finansuoti</t>
  </si>
  <si>
    <t>Pasvalio "Riešuto" mokykla, iš viso:</t>
  </si>
  <si>
    <t>Socialinės paramos lėšoms finansuoti</t>
  </si>
  <si>
    <t>Valstybinėms (perduotoms savivaldybėms) funkcijoms finansuoti, iš jų:</t>
  </si>
  <si>
    <t xml:space="preserve">28.  </t>
  </si>
  <si>
    <t>Ekonomikos skatinimo ir koronaviruso (COVID-19) plitimo sukeltų
pasekmių mažinimo priemonėms finansuoti</t>
  </si>
  <si>
    <t>PASVALIO RAJONO SAVIVALDYBĖS  2021 METŲ BIUDŽETO 
ASIGNAVIMAI PAGAL ASIGNAVIMŲ VALDYTOJUS</t>
  </si>
  <si>
    <t>Lėšos neformaliajam vaikų švietimui</t>
  </si>
  <si>
    <t>Lėšos tarpinstitucinio bendradarbiavimo koordinatoriui finansuoti</t>
  </si>
  <si>
    <t>LR valstybės biudžeto lėšos bibliotekų fondams papildyti</t>
  </si>
  <si>
    <t>LR Valstybės biudžeto lėšos bibliotekų fondams papildyti</t>
  </si>
  <si>
    <t xml:space="preserve">Paskolų grąžinimas </t>
  </si>
  <si>
    <t>Valstybės biudžeto lėšos akredituotai vaikų dienos socialinei priežiūrai 
organizuoti, teikti ir administruoti</t>
  </si>
  <si>
    <t xml:space="preserve">Valstybės biudžeto lėšos  </t>
  </si>
  <si>
    <t>Valstybės biudžeto lėšos</t>
  </si>
  <si>
    <t>Valstybės biudžeto lėšos akredituotai vaikų dienos socialinei
 priežiūrai organizuoti, teikti ir administruoti</t>
  </si>
  <si>
    <t>Krinčino Antano Vienažindžio progimnazija, iš viso:</t>
  </si>
  <si>
    <t>Pasvalio rajono savivaldybės tarybos 
2021 m. rugsėjo     d. sprendimo Nr. T1-               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</si>
</sst>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color indexed="8"/>
      <name val="Arial"/>
      <family val="2"/>
      <charset val="186"/>
    </font>
    <font>
      <b/>
      <i/>
      <sz val="8"/>
      <name val="Arial"/>
      <family val="2"/>
      <charset val="186"/>
    </font>
    <font>
      <i/>
      <sz val="8"/>
      <name val="Arial"/>
      <family val="2"/>
      <charset val="186"/>
    </font>
    <font>
      <sz val="10"/>
      <color theme="5" tint="-0.249977111117893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0" fillId="0" borderId="0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11" xfId="0" applyFont="1" applyBorder="1" applyAlignment="1"/>
    <xf numFmtId="0" fontId="1" fillId="0" borderId="11" xfId="0" applyFont="1" applyBorder="1"/>
    <xf numFmtId="0" fontId="1" fillId="0" borderId="12" xfId="0" applyFont="1" applyBorder="1"/>
    <xf numFmtId="0" fontId="4" fillId="0" borderId="2" xfId="0" applyFont="1" applyFill="1" applyBorder="1"/>
    <xf numFmtId="0" fontId="4" fillId="0" borderId="13" xfId="0" applyFont="1" applyFill="1" applyBorder="1"/>
    <xf numFmtId="0" fontId="4" fillId="0" borderId="15" xfId="0" applyFont="1" applyFill="1" applyBorder="1"/>
    <xf numFmtId="0" fontId="5" fillId="0" borderId="7" xfId="0" applyFont="1" applyFill="1" applyBorder="1"/>
    <xf numFmtId="0" fontId="4" fillId="0" borderId="5" xfId="0" applyFont="1" applyFill="1" applyBorder="1"/>
    <xf numFmtId="0" fontId="4" fillId="0" borderId="10" xfId="0" applyFont="1" applyFill="1" applyBorder="1"/>
    <xf numFmtId="0" fontId="5" fillId="0" borderId="10" xfId="0" applyFont="1" applyFill="1" applyBorder="1"/>
    <xf numFmtId="0" fontId="5" fillId="0" borderId="5" xfId="0" applyFont="1" applyFill="1" applyBorder="1"/>
    <xf numFmtId="0" fontId="7" fillId="0" borderId="15" xfId="0" applyFont="1" applyFill="1" applyBorder="1"/>
    <xf numFmtId="0" fontId="7" fillId="0" borderId="5" xfId="0" applyFont="1" applyFill="1" applyBorder="1"/>
    <xf numFmtId="0" fontId="7" fillId="0" borderId="10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4" fillId="0" borderId="15" xfId="0" applyFont="1" applyFill="1" applyBorder="1" applyAlignment="1">
      <alignment horizontal="center"/>
    </xf>
    <xf numFmtId="0" fontId="3" fillId="0" borderId="10" xfId="0" applyFont="1" applyFill="1" applyBorder="1"/>
    <xf numFmtId="0" fontId="4" fillId="0" borderId="27" xfId="0" applyFont="1" applyFill="1" applyBorder="1"/>
    <xf numFmtId="0" fontId="4" fillId="0" borderId="28" xfId="0" applyFont="1" applyFill="1" applyBorder="1"/>
    <xf numFmtId="0" fontId="4" fillId="0" borderId="27" xfId="0" applyFont="1" applyBorder="1"/>
    <xf numFmtId="14" fontId="4" fillId="0" borderId="28" xfId="0" applyNumberFormat="1" applyFont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Border="1"/>
    <xf numFmtId="0" fontId="1" fillId="0" borderId="32" xfId="0" applyFont="1" applyBorder="1" applyAlignment="1">
      <alignment horizontal="center"/>
    </xf>
    <xf numFmtId="0" fontId="1" fillId="0" borderId="18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5" xfId="0" applyFont="1" applyBorder="1" applyAlignment="1"/>
    <xf numFmtId="0" fontId="5" fillId="0" borderId="15" xfId="0" applyFont="1" applyFill="1" applyBorder="1"/>
    <xf numFmtId="0" fontId="4" fillId="0" borderId="5" xfId="0" applyFont="1" applyFill="1" applyBorder="1" applyAlignment="1">
      <alignment horizontal="center"/>
    </xf>
    <xf numFmtId="0" fontId="5" fillId="3" borderId="16" xfId="0" applyFont="1" applyFill="1" applyBorder="1"/>
    <xf numFmtId="0" fontId="4" fillId="3" borderId="13" xfId="0" applyFont="1" applyFill="1" applyBorder="1"/>
    <xf numFmtId="0" fontId="5" fillId="3" borderId="7" xfId="0" applyFont="1" applyFill="1" applyBorder="1"/>
    <xf numFmtId="0" fontId="0" fillId="3" borderId="0" xfId="0" applyFill="1"/>
    <xf numFmtId="0" fontId="9" fillId="0" borderId="0" xfId="0" applyFont="1"/>
    <xf numFmtId="0" fontId="8" fillId="3" borderId="7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/>
    </xf>
    <xf numFmtId="0" fontId="5" fillId="0" borderId="16" xfId="0" applyNumberFormat="1" applyFont="1" applyFill="1" applyBorder="1"/>
    <xf numFmtId="0" fontId="8" fillId="3" borderId="16" xfId="0" applyNumberFormat="1" applyFont="1" applyFill="1" applyBorder="1"/>
    <xf numFmtId="0" fontId="8" fillId="0" borderId="16" xfId="0" applyNumberFormat="1" applyFont="1" applyFill="1" applyBorder="1"/>
    <xf numFmtId="0" fontId="5" fillId="0" borderId="20" xfId="0" applyNumberFormat="1" applyFont="1" applyFill="1" applyBorder="1"/>
    <xf numFmtId="0" fontId="4" fillId="2" borderId="14" xfId="0" applyNumberFormat="1" applyFont="1" applyFill="1" applyBorder="1"/>
    <xf numFmtId="0" fontId="4" fillId="2" borderId="23" xfId="0" applyNumberFormat="1" applyFont="1" applyFill="1" applyBorder="1"/>
    <xf numFmtId="0" fontId="5" fillId="3" borderId="16" xfId="0" applyNumberFormat="1" applyFont="1" applyFill="1" applyBorder="1"/>
    <xf numFmtId="0" fontId="5" fillId="0" borderId="17" xfId="0" applyNumberFormat="1" applyFont="1" applyFill="1" applyBorder="1"/>
    <xf numFmtId="0" fontId="8" fillId="3" borderId="17" xfId="0" applyNumberFormat="1" applyFont="1" applyFill="1" applyBorder="1"/>
    <xf numFmtId="0" fontId="8" fillId="0" borderId="17" xfId="0" applyNumberFormat="1" applyFont="1" applyFill="1" applyBorder="1"/>
    <xf numFmtId="0" fontId="5" fillId="0" borderId="1" xfId="0" applyNumberFormat="1" applyFont="1" applyFill="1" applyBorder="1"/>
    <xf numFmtId="0" fontId="5" fillId="0" borderId="8" xfId="0" applyNumberFormat="1" applyFont="1" applyFill="1" applyBorder="1"/>
    <xf numFmtId="0" fontId="5" fillId="0" borderId="21" xfId="0" applyNumberFormat="1" applyFont="1" applyFill="1" applyBorder="1"/>
    <xf numFmtId="0" fontId="4" fillId="0" borderId="14" xfId="0" applyNumberFormat="1" applyFont="1" applyFill="1" applyBorder="1"/>
    <xf numFmtId="0" fontId="4" fillId="0" borderId="23" xfId="0" applyNumberFormat="1" applyFont="1" applyFill="1" applyBorder="1"/>
    <xf numFmtId="0" fontId="5" fillId="2" borderId="16" xfId="0" applyNumberFormat="1" applyFont="1" applyFill="1" applyBorder="1"/>
    <xf numFmtId="0" fontId="5" fillId="2" borderId="17" xfId="0" applyNumberFormat="1" applyFont="1" applyFill="1" applyBorder="1"/>
    <xf numFmtId="0" fontId="5" fillId="2" borderId="20" xfId="0" applyNumberFormat="1" applyFont="1" applyFill="1" applyBorder="1"/>
    <xf numFmtId="0" fontId="5" fillId="2" borderId="21" xfId="0" applyNumberFormat="1" applyFont="1" applyFill="1" applyBorder="1"/>
    <xf numFmtId="0" fontId="5" fillId="3" borderId="17" xfId="0" applyNumberFormat="1" applyFont="1" applyFill="1" applyBorder="1"/>
    <xf numFmtId="0" fontId="5" fillId="2" borderId="1" xfId="0" applyNumberFormat="1" applyFont="1" applyFill="1" applyBorder="1"/>
    <xf numFmtId="0" fontId="5" fillId="2" borderId="8" xfId="0" applyNumberFormat="1" applyFont="1" applyFill="1" applyBorder="1"/>
    <xf numFmtId="0" fontId="5" fillId="0" borderId="14" xfId="0" applyNumberFormat="1" applyFont="1" applyFill="1" applyBorder="1"/>
    <xf numFmtId="0" fontId="5" fillId="0" borderId="23" xfId="0" applyNumberFormat="1" applyFont="1" applyFill="1" applyBorder="1"/>
    <xf numFmtId="0" fontId="4" fillId="3" borderId="14" xfId="0" applyNumberFormat="1" applyFont="1" applyFill="1" applyBorder="1"/>
    <xf numFmtId="0" fontId="4" fillId="3" borderId="23" xfId="0" applyNumberFormat="1" applyFont="1" applyFill="1" applyBorder="1"/>
    <xf numFmtId="0" fontId="4" fillId="0" borderId="28" xfId="0" applyNumberFormat="1" applyFont="1" applyFill="1" applyBorder="1"/>
    <xf numFmtId="0" fontId="4" fillId="0" borderId="29" xfId="0" applyNumberFormat="1" applyFont="1" applyFill="1" applyBorder="1"/>
    <xf numFmtId="0" fontId="4" fillId="0" borderId="28" xfId="0" applyNumberFormat="1" applyFont="1" applyBorder="1"/>
    <xf numFmtId="0" fontId="4" fillId="0" borderId="29" xfId="0" applyNumberFormat="1" applyFont="1" applyBorder="1"/>
    <xf numFmtId="0" fontId="5" fillId="3" borderId="18" xfId="0" applyFont="1" applyFill="1" applyBorder="1"/>
    <xf numFmtId="0" fontId="1" fillId="3" borderId="18" xfId="0" applyFont="1" applyFill="1" applyBorder="1" applyAlignment="1">
      <alignment wrapText="1"/>
    </xf>
    <xf numFmtId="0" fontId="1" fillId="3" borderId="18" xfId="0" applyFont="1" applyFill="1" applyBorder="1"/>
    <xf numFmtId="0" fontId="5" fillId="3" borderId="19" xfId="0" applyFont="1" applyFill="1" applyBorder="1"/>
    <xf numFmtId="0" fontId="4" fillId="3" borderId="22" xfId="0" applyFont="1" applyFill="1" applyBorder="1"/>
    <xf numFmtId="0" fontId="6" fillId="3" borderId="7" xfId="0" applyFont="1" applyFill="1" applyBorder="1"/>
    <xf numFmtId="0" fontId="1" fillId="3" borderId="7" xfId="0" applyFont="1" applyFill="1" applyBorder="1"/>
    <xf numFmtId="0" fontId="5" fillId="3" borderId="20" xfId="0" applyFont="1" applyFill="1" applyBorder="1"/>
    <xf numFmtId="0" fontId="1" fillId="3" borderId="7" xfId="0" applyFont="1" applyFill="1" applyBorder="1" applyAlignment="1">
      <alignment wrapText="1"/>
    </xf>
    <xf numFmtId="0" fontId="4" fillId="3" borderId="14" xfId="0" applyFont="1" applyFill="1" applyBorder="1"/>
    <xf numFmtId="0" fontId="5" fillId="3" borderId="26" xfId="0" applyFont="1" applyFill="1" applyBorder="1"/>
    <xf numFmtId="0" fontId="5" fillId="3" borderId="1" xfId="0" applyFont="1" applyFill="1" applyBorder="1"/>
    <xf numFmtId="0" fontId="1" fillId="0" borderId="16" xfId="0" applyNumberFormat="1" applyFont="1" applyFill="1" applyBorder="1"/>
    <xf numFmtId="0" fontId="1" fillId="0" borderId="1" xfId="0" applyNumberFormat="1" applyFont="1" applyFill="1" applyBorder="1"/>
    <xf numFmtId="0" fontId="1" fillId="0" borderId="20" xfId="0" applyNumberFormat="1" applyFont="1" applyFill="1" applyBorder="1"/>
    <xf numFmtId="0" fontId="1" fillId="3" borderId="16" xfId="0" applyFont="1" applyFill="1" applyBorder="1"/>
    <xf numFmtId="0" fontId="4" fillId="0" borderId="5" xfId="0" applyFont="1" applyFill="1" applyBorder="1" applyAlignment="1"/>
    <xf numFmtId="0" fontId="4" fillId="0" borderId="36" xfId="0" applyFont="1" applyFill="1" applyBorder="1"/>
    <xf numFmtId="0" fontId="4" fillId="3" borderId="6" xfId="0" applyFont="1" applyFill="1" applyBorder="1" applyAlignment="1">
      <alignment wrapText="1"/>
    </xf>
    <xf numFmtId="0" fontId="4" fillId="2" borderId="37" xfId="0" applyNumberFormat="1" applyFont="1" applyFill="1" applyBorder="1"/>
    <xf numFmtId="0" fontId="4" fillId="2" borderId="38" xfId="0" applyNumberFormat="1" applyFont="1" applyFill="1" applyBorder="1"/>
    <xf numFmtId="0" fontId="4" fillId="0" borderId="39" xfId="0" applyFont="1" applyFill="1" applyBorder="1"/>
    <xf numFmtId="0" fontId="4" fillId="0" borderId="40" xfId="0" applyFont="1" applyFill="1" applyBorder="1"/>
    <xf numFmtId="0" fontId="1" fillId="0" borderId="8" xfId="0" applyNumberFormat="1" applyFont="1" applyFill="1" applyBorder="1"/>
    <xf numFmtId="0" fontId="5" fillId="3" borderId="1" xfId="0" applyNumberFormat="1" applyFont="1" applyFill="1" applyBorder="1"/>
    <xf numFmtId="0" fontId="5" fillId="3" borderId="8" xfId="0" applyNumberFormat="1" applyFont="1" applyFill="1" applyBorder="1"/>
    <xf numFmtId="0" fontId="5" fillId="3" borderId="20" xfId="0" applyNumberFormat="1" applyFont="1" applyFill="1" applyBorder="1"/>
    <xf numFmtId="0" fontId="5" fillId="3" borderId="21" xfId="0" applyNumberFormat="1" applyFont="1" applyFill="1" applyBorder="1"/>
    <xf numFmtId="0" fontId="1" fillId="3" borderId="17" xfId="0" applyNumberFormat="1" applyFont="1" applyFill="1" applyBorder="1"/>
    <xf numFmtId="0" fontId="1" fillId="3" borderId="18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25"/>
  <sheetViews>
    <sheetView tabSelected="1" zoomScale="140" zoomScaleNormal="140" workbookViewId="0">
      <selection activeCell="C225" sqref="C225"/>
    </sheetView>
  </sheetViews>
  <sheetFormatPr defaultRowHeight="13.2" x14ac:dyDescent="0.25"/>
  <cols>
    <col min="1" max="1" width="4.33203125" customWidth="1"/>
    <col min="2" max="2" width="48.88671875" customWidth="1"/>
    <col min="6" max="6" width="13.33203125" customWidth="1"/>
  </cols>
  <sheetData>
    <row r="2" spans="1:6" x14ac:dyDescent="0.25">
      <c r="C2" s="115" t="s">
        <v>116</v>
      </c>
      <c r="D2" s="116"/>
      <c r="E2" s="116"/>
      <c r="F2" s="116"/>
    </row>
    <row r="3" spans="1:6" x14ac:dyDescent="0.25">
      <c r="C3" s="116"/>
      <c r="D3" s="116"/>
      <c r="E3" s="116"/>
      <c r="F3" s="116"/>
    </row>
    <row r="4" spans="1:6" x14ac:dyDescent="0.25">
      <c r="B4" s="2"/>
      <c r="C4" s="116"/>
      <c r="D4" s="116"/>
      <c r="E4" s="116"/>
      <c r="F4" s="116"/>
    </row>
    <row r="5" spans="1:6" hidden="1" x14ac:dyDescent="0.25">
      <c r="C5" s="116"/>
      <c r="D5" s="116"/>
      <c r="E5" s="116"/>
      <c r="F5" s="116"/>
    </row>
    <row r="6" spans="1:6" ht="8.25" customHeight="1" x14ac:dyDescent="0.25">
      <c r="E6" s="2"/>
    </row>
    <row r="7" spans="1:6" ht="26.25" customHeight="1" x14ac:dyDescent="0.25">
      <c r="A7" s="117" t="s">
        <v>105</v>
      </c>
      <c r="B7" s="118"/>
      <c r="C7" s="118"/>
      <c r="D7" s="118"/>
      <c r="E7" s="118"/>
      <c r="F7" s="118"/>
    </row>
    <row r="8" spans="1:6" x14ac:dyDescent="0.25">
      <c r="B8" s="119"/>
      <c r="C8" s="119"/>
      <c r="D8" s="119"/>
      <c r="E8" s="119"/>
      <c r="F8" s="119"/>
    </row>
    <row r="9" spans="1:6" ht="13.8" thickBot="1" x14ac:dyDescent="0.3">
      <c r="E9" t="s">
        <v>0</v>
      </c>
    </row>
    <row r="10" spans="1:6" x14ac:dyDescent="0.25">
      <c r="A10" s="3" t="s">
        <v>1</v>
      </c>
      <c r="B10" s="36"/>
      <c r="C10" s="45"/>
      <c r="D10" s="4" t="s">
        <v>2</v>
      </c>
      <c r="E10" s="4"/>
      <c r="F10" s="5"/>
    </row>
    <row r="11" spans="1:6" x14ac:dyDescent="0.25">
      <c r="A11" s="6" t="s">
        <v>3</v>
      </c>
      <c r="B11" s="35" t="s">
        <v>4</v>
      </c>
      <c r="C11" s="7"/>
      <c r="D11" s="37" t="s">
        <v>5</v>
      </c>
      <c r="E11" s="8"/>
      <c r="F11" s="9" t="s">
        <v>6</v>
      </c>
    </row>
    <row r="12" spans="1:6" x14ac:dyDescent="0.25">
      <c r="A12" s="6"/>
      <c r="B12" s="35" t="s">
        <v>7</v>
      </c>
      <c r="C12" s="7" t="s">
        <v>8</v>
      </c>
      <c r="D12" s="39" t="s">
        <v>8</v>
      </c>
      <c r="E12" s="1" t="s">
        <v>9</v>
      </c>
      <c r="F12" s="10" t="s">
        <v>10</v>
      </c>
    </row>
    <row r="13" spans="1:6" x14ac:dyDescent="0.25">
      <c r="A13" s="6"/>
      <c r="B13" s="35"/>
      <c r="C13" s="7"/>
      <c r="D13" s="40"/>
      <c r="E13" s="11" t="s">
        <v>11</v>
      </c>
      <c r="F13" s="10"/>
    </row>
    <row r="14" spans="1:6" ht="13.8" thickBot="1" x14ac:dyDescent="0.3">
      <c r="A14" s="12"/>
      <c r="B14" s="38"/>
      <c r="C14" s="13"/>
      <c r="D14" s="41"/>
      <c r="E14" s="14" t="s">
        <v>12</v>
      </c>
      <c r="F14" s="15"/>
    </row>
    <row r="15" spans="1:6" ht="13.8" thickBot="1" x14ac:dyDescent="0.3">
      <c r="A15" s="43">
        <v>1</v>
      </c>
      <c r="B15" s="42">
        <v>2</v>
      </c>
      <c r="C15" s="42">
        <v>3</v>
      </c>
      <c r="D15" s="42">
        <v>4</v>
      </c>
      <c r="E15" s="42">
        <v>5</v>
      </c>
      <c r="F15" s="44">
        <v>6</v>
      </c>
    </row>
    <row r="16" spans="1:6" x14ac:dyDescent="0.25">
      <c r="A16" s="16" t="s">
        <v>13</v>
      </c>
      <c r="B16" s="17" t="s">
        <v>14</v>
      </c>
      <c r="C16" s="59">
        <f>C17+C21+C22+C24+C25+C26+C27+C28+C29+C30+C31+C32+C33</f>
        <v>11691.399999999998</v>
      </c>
      <c r="D16" s="59">
        <f>D17+D21+D22+D24+D25+D26+D27+D28+D29+D30+D31+D32+D33</f>
        <v>8986.5999999999985</v>
      </c>
      <c r="E16" s="59">
        <f>E17+E21+E22+E24+E25+E26+E27+E28+E29+E30+E31+E32+E33</f>
        <v>1991.3999999999999</v>
      </c>
      <c r="F16" s="60">
        <f>F17+F21+F22+F24+F25+F26+F27+F28+F29+F30+F31+F32+F33</f>
        <v>2704.7999999999997</v>
      </c>
    </row>
    <row r="17" spans="1:11" x14ac:dyDescent="0.25">
      <c r="A17" s="18"/>
      <c r="B17" s="50" t="s">
        <v>15</v>
      </c>
      <c r="C17" s="61">
        <v>6911.2</v>
      </c>
      <c r="D17" s="55">
        <f t="shared" ref="D17:D33" si="0">C17-F17</f>
        <v>6081.8</v>
      </c>
      <c r="E17" s="55">
        <v>1701.5</v>
      </c>
      <c r="F17" s="62">
        <v>829.4</v>
      </c>
    </row>
    <row r="18" spans="1:11" ht="27" customHeight="1" x14ac:dyDescent="0.25">
      <c r="A18" s="20"/>
      <c r="B18" s="53" t="s">
        <v>97</v>
      </c>
      <c r="C18" s="56">
        <v>253.5</v>
      </c>
      <c r="D18" s="56">
        <f>C18-F18</f>
        <v>243.9</v>
      </c>
      <c r="E18" s="56">
        <v>145.19999999999999</v>
      </c>
      <c r="F18" s="63">
        <v>9.6</v>
      </c>
    </row>
    <row r="19" spans="1:11" x14ac:dyDescent="0.25">
      <c r="A19" s="20"/>
      <c r="B19" s="54" t="s">
        <v>16</v>
      </c>
      <c r="C19" s="57">
        <v>649.29999999999995</v>
      </c>
      <c r="D19" s="57">
        <f>C19-F19</f>
        <v>649.29999999999995</v>
      </c>
      <c r="E19" s="57"/>
      <c r="F19" s="64"/>
    </row>
    <row r="20" spans="1:11" x14ac:dyDescent="0.25">
      <c r="A20" s="20"/>
      <c r="B20" s="54" t="s">
        <v>101</v>
      </c>
      <c r="C20" s="57">
        <v>1636.1</v>
      </c>
      <c r="D20" s="57">
        <f t="shared" si="0"/>
        <v>1636.1</v>
      </c>
      <c r="E20" s="57"/>
      <c r="F20" s="64"/>
    </row>
    <row r="21" spans="1:11" x14ac:dyDescent="0.25">
      <c r="A21" s="20"/>
      <c r="B21" s="19" t="s">
        <v>17</v>
      </c>
      <c r="C21" s="55">
        <v>554.29999999999995</v>
      </c>
      <c r="D21" s="55">
        <f t="shared" si="0"/>
        <v>0</v>
      </c>
      <c r="E21" s="55"/>
      <c r="F21" s="62">
        <v>554.29999999999995</v>
      </c>
    </row>
    <row r="22" spans="1:11" x14ac:dyDescent="0.25">
      <c r="A22" s="20"/>
      <c r="B22" s="19" t="s">
        <v>102</v>
      </c>
      <c r="C22" s="55">
        <v>1641.2</v>
      </c>
      <c r="D22" s="55">
        <f t="shared" si="0"/>
        <v>1641.2</v>
      </c>
      <c r="E22" s="55">
        <v>237.1</v>
      </c>
      <c r="F22" s="62"/>
    </row>
    <row r="23" spans="1:11" x14ac:dyDescent="0.25">
      <c r="A23" s="20"/>
      <c r="B23" s="54" t="s">
        <v>101</v>
      </c>
      <c r="C23" s="57">
        <v>955.3</v>
      </c>
      <c r="D23" s="57">
        <f t="shared" si="0"/>
        <v>955.3</v>
      </c>
      <c r="E23" s="57"/>
      <c r="F23" s="64"/>
    </row>
    <row r="24" spans="1:11" hidden="1" x14ac:dyDescent="0.25">
      <c r="A24" s="20"/>
      <c r="B24" s="50" t="s">
        <v>19</v>
      </c>
      <c r="C24" s="55"/>
      <c r="D24" s="55">
        <f t="shared" si="0"/>
        <v>0</v>
      </c>
      <c r="E24" s="55"/>
      <c r="F24" s="62"/>
    </row>
    <row r="25" spans="1:11" ht="12" customHeight="1" x14ac:dyDescent="0.25">
      <c r="A25" s="20"/>
      <c r="B25" s="50" t="s">
        <v>99</v>
      </c>
      <c r="C25" s="55">
        <v>88.6</v>
      </c>
      <c r="D25" s="55">
        <f t="shared" si="0"/>
        <v>88.6</v>
      </c>
      <c r="E25" s="55"/>
      <c r="F25" s="62"/>
    </row>
    <row r="26" spans="1:11" ht="12.75" customHeight="1" x14ac:dyDescent="0.25">
      <c r="A26" s="20"/>
      <c r="B26" s="85" t="s">
        <v>20</v>
      </c>
      <c r="C26" s="65">
        <v>1342.9</v>
      </c>
      <c r="D26" s="55">
        <f t="shared" si="0"/>
        <v>507.50000000000011</v>
      </c>
      <c r="E26" s="65"/>
      <c r="F26" s="66">
        <v>835.4</v>
      </c>
    </row>
    <row r="27" spans="1:11" ht="1.5" hidden="1" customHeight="1" x14ac:dyDescent="0.25">
      <c r="A27" s="20"/>
      <c r="B27" s="86" t="s">
        <v>104</v>
      </c>
      <c r="C27" s="65"/>
      <c r="D27" s="55">
        <f t="shared" si="0"/>
        <v>0</v>
      </c>
      <c r="E27" s="65"/>
      <c r="F27" s="66"/>
    </row>
    <row r="28" spans="1:11" ht="12.75" customHeight="1" x14ac:dyDescent="0.25">
      <c r="A28" s="20"/>
      <c r="B28" s="87" t="s">
        <v>106</v>
      </c>
      <c r="C28" s="109">
        <v>111.6</v>
      </c>
      <c r="D28" s="61">
        <f t="shared" si="0"/>
        <v>111.6</v>
      </c>
      <c r="E28" s="109">
        <v>3.7</v>
      </c>
      <c r="F28" s="110"/>
      <c r="K28" s="52"/>
    </row>
    <row r="29" spans="1:11" ht="12.75" customHeight="1" x14ac:dyDescent="0.25">
      <c r="A29" s="20"/>
      <c r="B29" s="87" t="s">
        <v>107</v>
      </c>
      <c r="C29" s="109">
        <v>16.3</v>
      </c>
      <c r="D29" s="61">
        <f t="shared" si="0"/>
        <v>16.3</v>
      </c>
      <c r="E29" s="109">
        <v>14.8</v>
      </c>
      <c r="F29" s="110"/>
      <c r="K29" s="52"/>
    </row>
    <row r="30" spans="1:11" ht="24.75" customHeight="1" x14ac:dyDescent="0.25">
      <c r="A30" s="20"/>
      <c r="B30" s="86" t="s">
        <v>111</v>
      </c>
      <c r="C30" s="109">
        <v>122.3</v>
      </c>
      <c r="D30" s="61">
        <f t="shared" si="0"/>
        <v>122.3</v>
      </c>
      <c r="E30" s="109">
        <v>4.5999999999999996</v>
      </c>
      <c r="F30" s="110"/>
      <c r="K30" s="52"/>
    </row>
    <row r="31" spans="1:11" ht="11.25" customHeight="1" x14ac:dyDescent="0.25">
      <c r="A31" s="20"/>
      <c r="B31" s="85" t="s">
        <v>95</v>
      </c>
      <c r="C31" s="65">
        <v>676.3</v>
      </c>
      <c r="D31" s="55">
        <f t="shared" si="0"/>
        <v>196.79999999999995</v>
      </c>
      <c r="E31" s="65">
        <v>29.7</v>
      </c>
      <c r="F31" s="66">
        <v>479.5</v>
      </c>
    </row>
    <row r="32" spans="1:11" ht="11.4" customHeight="1" x14ac:dyDescent="0.25">
      <c r="A32" s="20"/>
      <c r="B32" s="87" t="s">
        <v>113</v>
      </c>
      <c r="C32" s="65">
        <v>118.8</v>
      </c>
      <c r="D32" s="55">
        <f t="shared" si="0"/>
        <v>112.6</v>
      </c>
      <c r="E32" s="65"/>
      <c r="F32" s="66">
        <v>6.2</v>
      </c>
    </row>
    <row r="33" spans="1:6" ht="12.75" customHeight="1" thickBot="1" x14ac:dyDescent="0.3">
      <c r="A33" s="21"/>
      <c r="B33" s="88" t="s">
        <v>21</v>
      </c>
      <c r="C33" s="58">
        <v>107.9</v>
      </c>
      <c r="D33" s="58">
        <f t="shared" si="0"/>
        <v>107.9</v>
      </c>
      <c r="E33" s="58"/>
      <c r="F33" s="67"/>
    </row>
    <row r="34" spans="1:6" x14ac:dyDescent="0.25">
      <c r="A34" s="16" t="s">
        <v>22</v>
      </c>
      <c r="B34" s="89" t="s">
        <v>25</v>
      </c>
      <c r="C34" s="68">
        <f>C35+C36+C37</f>
        <v>511.7</v>
      </c>
      <c r="D34" s="68">
        <f>D35+D36+D37</f>
        <v>498.8</v>
      </c>
      <c r="E34" s="68">
        <f>E35+E36+E37</f>
        <v>291.79999999999995</v>
      </c>
      <c r="F34" s="69">
        <f>F35+F36+F37</f>
        <v>12.9</v>
      </c>
    </row>
    <row r="35" spans="1:6" x14ac:dyDescent="0.25">
      <c r="A35" s="46"/>
      <c r="B35" s="50" t="s">
        <v>23</v>
      </c>
      <c r="C35" s="55">
        <v>492.3</v>
      </c>
      <c r="D35" s="55">
        <f>C35-F35</f>
        <v>479.40000000000003</v>
      </c>
      <c r="E35" s="55">
        <v>288.89999999999998</v>
      </c>
      <c r="F35" s="62">
        <v>12.9</v>
      </c>
    </row>
    <row r="36" spans="1:6" x14ac:dyDescent="0.25">
      <c r="A36" s="23"/>
      <c r="B36" s="50" t="s">
        <v>18</v>
      </c>
      <c r="C36" s="55">
        <v>18.5</v>
      </c>
      <c r="D36" s="55">
        <f>C36-F36</f>
        <v>18.5</v>
      </c>
      <c r="E36" s="55">
        <v>2.9</v>
      </c>
      <c r="F36" s="62"/>
    </row>
    <row r="37" spans="1:6" ht="13.8" thickBot="1" x14ac:dyDescent="0.3">
      <c r="A37" s="22"/>
      <c r="B37" s="88" t="s">
        <v>21</v>
      </c>
      <c r="C37" s="58">
        <v>0.9</v>
      </c>
      <c r="D37" s="58">
        <f>C37-F37</f>
        <v>0.9</v>
      </c>
      <c r="E37" s="58"/>
      <c r="F37" s="67"/>
    </row>
    <row r="38" spans="1:6" x14ac:dyDescent="0.25">
      <c r="A38" s="16" t="s">
        <v>24</v>
      </c>
      <c r="B38" s="89" t="s">
        <v>27</v>
      </c>
      <c r="C38" s="68">
        <f>C39+C40+C41</f>
        <v>256.3</v>
      </c>
      <c r="D38" s="68">
        <f>D39+D40+D41</f>
        <v>246.8</v>
      </c>
      <c r="E38" s="68">
        <f>E39+E40+E41</f>
        <v>191.70000000000002</v>
      </c>
      <c r="F38" s="69">
        <f>F39+F40+F41</f>
        <v>9.5</v>
      </c>
    </row>
    <row r="39" spans="1:6" x14ac:dyDescent="0.25">
      <c r="A39" s="46"/>
      <c r="B39" s="50" t="s">
        <v>23</v>
      </c>
      <c r="C39" s="55">
        <v>247.4</v>
      </c>
      <c r="D39" s="55">
        <f>C39-F39</f>
        <v>237.9</v>
      </c>
      <c r="E39" s="55">
        <v>190.3</v>
      </c>
      <c r="F39" s="62">
        <v>9.5</v>
      </c>
    </row>
    <row r="40" spans="1:6" x14ac:dyDescent="0.25">
      <c r="A40" s="23"/>
      <c r="B40" s="50" t="s">
        <v>18</v>
      </c>
      <c r="C40" s="55">
        <v>7.5</v>
      </c>
      <c r="D40" s="55">
        <f>C40-F40</f>
        <v>7.5</v>
      </c>
      <c r="E40" s="55">
        <v>1.4</v>
      </c>
      <c r="F40" s="62"/>
    </row>
    <row r="41" spans="1:6" ht="13.8" thickBot="1" x14ac:dyDescent="0.3">
      <c r="A41" s="22"/>
      <c r="B41" s="88" t="s">
        <v>21</v>
      </c>
      <c r="C41" s="58">
        <v>1.4</v>
      </c>
      <c r="D41" s="58">
        <f>C41-F41</f>
        <v>1.4</v>
      </c>
      <c r="E41" s="58"/>
      <c r="F41" s="67"/>
    </row>
    <row r="42" spans="1:6" x14ac:dyDescent="0.25">
      <c r="A42" s="16" t="s">
        <v>26</v>
      </c>
      <c r="B42" s="89" t="s">
        <v>29</v>
      </c>
      <c r="C42" s="68">
        <f>C43+C44+C45</f>
        <v>260.39999999999998</v>
      </c>
      <c r="D42" s="68">
        <f>D43+D44+D45</f>
        <v>253.9</v>
      </c>
      <c r="E42" s="68">
        <f>E43+E44+E45</f>
        <v>166.29999999999998</v>
      </c>
      <c r="F42" s="69">
        <f>F43+F44+F45</f>
        <v>6.5</v>
      </c>
    </row>
    <row r="43" spans="1:6" x14ac:dyDescent="0.25">
      <c r="A43" s="18"/>
      <c r="B43" s="90" t="s">
        <v>23</v>
      </c>
      <c r="C43" s="55">
        <v>240.1</v>
      </c>
      <c r="D43" s="55">
        <f>C43-F43</f>
        <v>233.6</v>
      </c>
      <c r="E43" s="55">
        <v>156.6</v>
      </c>
      <c r="F43" s="62">
        <v>6.5</v>
      </c>
    </row>
    <row r="44" spans="1:6" x14ac:dyDescent="0.25">
      <c r="A44" s="23"/>
      <c r="B44" s="50" t="s">
        <v>18</v>
      </c>
      <c r="C44" s="55">
        <v>19.899999999999999</v>
      </c>
      <c r="D44" s="55">
        <f>C44-F44</f>
        <v>19.899999999999999</v>
      </c>
      <c r="E44" s="55">
        <v>9.6999999999999993</v>
      </c>
      <c r="F44" s="62"/>
    </row>
    <row r="45" spans="1:6" ht="13.8" thickBot="1" x14ac:dyDescent="0.3">
      <c r="A45" s="22"/>
      <c r="B45" s="88" t="s">
        <v>21</v>
      </c>
      <c r="C45" s="58">
        <v>0.4</v>
      </c>
      <c r="D45" s="58">
        <f>C45-F45</f>
        <v>0.4</v>
      </c>
      <c r="E45" s="58"/>
      <c r="F45" s="67"/>
    </row>
    <row r="46" spans="1:6" x14ac:dyDescent="0.25">
      <c r="A46" s="16" t="s">
        <v>28</v>
      </c>
      <c r="B46" s="89" t="s">
        <v>31</v>
      </c>
      <c r="C46" s="59">
        <f>C47+C48+C49</f>
        <v>299.69999999999993</v>
      </c>
      <c r="D46" s="59">
        <f>D47+D48+D49</f>
        <v>280.59999999999991</v>
      </c>
      <c r="E46" s="59">
        <f>E47+E48+E49</f>
        <v>198</v>
      </c>
      <c r="F46" s="60">
        <f>F47+F48+F49</f>
        <v>19.100000000000001</v>
      </c>
    </row>
    <row r="47" spans="1:6" x14ac:dyDescent="0.25">
      <c r="A47" s="18"/>
      <c r="B47" s="50" t="s">
        <v>23</v>
      </c>
      <c r="C47" s="70">
        <v>276.39999999999998</v>
      </c>
      <c r="D47" s="70">
        <f>C47-F47</f>
        <v>257.29999999999995</v>
      </c>
      <c r="E47" s="70">
        <v>188.3</v>
      </c>
      <c r="F47" s="71">
        <v>19.100000000000001</v>
      </c>
    </row>
    <row r="48" spans="1:6" x14ac:dyDescent="0.25">
      <c r="A48" s="20"/>
      <c r="B48" s="50" t="s">
        <v>18</v>
      </c>
      <c r="C48" s="55">
        <v>19.899999999999999</v>
      </c>
      <c r="D48" s="55">
        <f>C48-F48</f>
        <v>19.899999999999999</v>
      </c>
      <c r="E48" s="55">
        <v>9.6999999999999993</v>
      </c>
      <c r="F48" s="62"/>
    </row>
    <row r="49" spans="1:6" ht="13.8" thickBot="1" x14ac:dyDescent="0.3">
      <c r="A49" s="21"/>
      <c r="B49" s="88" t="s">
        <v>21</v>
      </c>
      <c r="C49" s="58">
        <v>3.4</v>
      </c>
      <c r="D49" s="58">
        <f>C49-F49</f>
        <v>3.4</v>
      </c>
      <c r="E49" s="58"/>
      <c r="F49" s="67"/>
    </row>
    <row r="50" spans="1:6" x14ac:dyDescent="0.25">
      <c r="A50" s="16" t="s">
        <v>30</v>
      </c>
      <c r="B50" s="89" t="s">
        <v>33</v>
      </c>
      <c r="C50" s="68">
        <f>C51+C52+C53</f>
        <v>347.3</v>
      </c>
      <c r="D50" s="68">
        <f>D51+D52+D53</f>
        <v>282.10000000000002</v>
      </c>
      <c r="E50" s="68">
        <f>E51+E52+E53</f>
        <v>184.5</v>
      </c>
      <c r="F50" s="69">
        <f>F51+F52+F53</f>
        <v>65.2</v>
      </c>
    </row>
    <row r="51" spans="1:6" x14ac:dyDescent="0.25">
      <c r="A51" s="18"/>
      <c r="B51" s="50" t="s">
        <v>23</v>
      </c>
      <c r="C51" s="55">
        <v>319.3</v>
      </c>
      <c r="D51" s="55">
        <f>C51-F51</f>
        <v>254.10000000000002</v>
      </c>
      <c r="E51" s="55">
        <v>174.7</v>
      </c>
      <c r="F51" s="62">
        <v>65.2</v>
      </c>
    </row>
    <row r="52" spans="1:6" x14ac:dyDescent="0.25">
      <c r="A52" s="20"/>
      <c r="B52" s="50" t="s">
        <v>18</v>
      </c>
      <c r="C52" s="55">
        <v>19.399999999999999</v>
      </c>
      <c r="D52" s="55">
        <f>C52-F52</f>
        <v>19.399999999999999</v>
      </c>
      <c r="E52" s="55">
        <v>9.8000000000000007</v>
      </c>
      <c r="F52" s="62"/>
    </row>
    <row r="53" spans="1:6" ht="13.8" thickBot="1" x14ac:dyDescent="0.3">
      <c r="A53" s="21"/>
      <c r="B53" s="88" t="s">
        <v>21</v>
      </c>
      <c r="C53" s="58">
        <v>8.6</v>
      </c>
      <c r="D53" s="58">
        <f>C53-F53</f>
        <v>8.6</v>
      </c>
      <c r="E53" s="58"/>
      <c r="F53" s="67"/>
    </row>
    <row r="54" spans="1:6" x14ac:dyDescent="0.25">
      <c r="A54" s="16" t="s">
        <v>32</v>
      </c>
      <c r="B54" s="89" t="s">
        <v>35</v>
      </c>
      <c r="C54" s="68">
        <f>C55+C56+C57</f>
        <v>330.59999999999997</v>
      </c>
      <c r="D54" s="68">
        <f>D55+D56+D57</f>
        <v>316.59999999999997</v>
      </c>
      <c r="E54" s="68">
        <f>E55+E56+E57</f>
        <v>218.39999999999998</v>
      </c>
      <c r="F54" s="69">
        <f>F55+F56+F57</f>
        <v>14</v>
      </c>
    </row>
    <row r="55" spans="1:6" x14ac:dyDescent="0.25">
      <c r="A55" s="18"/>
      <c r="B55" s="50" t="s">
        <v>23</v>
      </c>
      <c r="C55" s="55">
        <v>304.7</v>
      </c>
      <c r="D55" s="55">
        <f>C55-F55</f>
        <v>290.7</v>
      </c>
      <c r="E55" s="55">
        <v>208.7</v>
      </c>
      <c r="F55" s="62">
        <v>14</v>
      </c>
    </row>
    <row r="56" spans="1:6" x14ac:dyDescent="0.25">
      <c r="A56" s="20"/>
      <c r="B56" s="50" t="s">
        <v>18</v>
      </c>
      <c r="C56" s="55">
        <v>19.899999999999999</v>
      </c>
      <c r="D56" s="55">
        <f>C56-F56</f>
        <v>19.899999999999999</v>
      </c>
      <c r="E56" s="55">
        <v>9.6999999999999993</v>
      </c>
      <c r="F56" s="62"/>
    </row>
    <row r="57" spans="1:6" ht="13.8" thickBot="1" x14ac:dyDescent="0.3">
      <c r="A57" s="22"/>
      <c r="B57" s="88" t="s">
        <v>21</v>
      </c>
      <c r="C57" s="58">
        <v>6</v>
      </c>
      <c r="D57" s="58">
        <f>C57-F57</f>
        <v>6</v>
      </c>
      <c r="E57" s="58"/>
      <c r="F57" s="67"/>
    </row>
    <row r="58" spans="1:6" x14ac:dyDescent="0.25">
      <c r="A58" s="16" t="s">
        <v>34</v>
      </c>
      <c r="B58" s="89" t="s">
        <v>37</v>
      </c>
      <c r="C58" s="68">
        <f>C59+C60+C61</f>
        <v>251.39999999999998</v>
      </c>
      <c r="D58" s="68">
        <f>D59+D60+D61</f>
        <v>242.79999999999998</v>
      </c>
      <c r="E58" s="68">
        <f>E59+E60+E61</f>
        <v>177.89999999999998</v>
      </c>
      <c r="F58" s="69">
        <f>F59+F60+F61</f>
        <v>8.6</v>
      </c>
    </row>
    <row r="59" spans="1:6" x14ac:dyDescent="0.25">
      <c r="A59" s="18"/>
      <c r="B59" s="50" t="s">
        <v>23</v>
      </c>
      <c r="C59" s="55">
        <v>235.7</v>
      </c>
      <c r="D59" s="55">
        <f>C59-F59</f>
        <v>227.1</v>
      </c>
      <c r="E59" s="55">
        <v>173.2</v>
      </c>
      <c r="F59" s="62">
        <v>8.6</v>
      </c>
    </row>
    <row r="60" spans="1:6" x14ac:dyDescent="0.25">
      <c r="A60" s="20"/>
      <c r="B60" s="50" t="s">
        <v>18</v>
      </c>
      <c r="C60" s="55">
        <v>11.2</v>
      </c>
      <c r="D60" s="55">
        <f>C60-F60</f>
        <v>11.2</v>
      </c>
      <c r="E60" s="55">
        <v>4.7</v>
      </c>
      <c r="F60" s="62"/>
    </row>
    <row r="61" spans="1:6" ht="13.8" thickBot="1" x14ac:dyDescent="0.3">
      <c r="A61" s="21"/>
      <c r="B61" s="88" t="s">
        <v>21</v>
      </c>
      <c r="C61" s="58">
        <v>4.5</v>
      </c>
      <c r="D61" s="58">
        <f>C61-F61</f>
        <v>4.5</v>
      </c>
      <c r="E61" s="58"/>
      <c r="F61" s="67"/>
    </row>
    <row r="62" spans="1:6" x14ac:dyDescent="0.25">
      <c r="A62" s="16" t="s">
        <v>36</v>
      </c>
      <c r="B62" s="49" t="s">
        <v>39</v>
      </c>
      <c r="C62" s="68">
        <f>C63+C64+C65</f>
        <v>244.89999999999998</v>
      </c>
      <c r="D62" s="68">
        <f>D63+D64+D65</f>
        <v>236.09999999999997</v>
      </c>
      <c r="E62" s="68">
        <f>E63+E64+E65</f>
        <v>169.7</v>
      </c>
      <c r="F62" s="69">
        <f>F63+F64+F65</f>
        <v>8.8000000000000007</v>
      </c>
    </row>
    <row r="63" spans="1:6" x14ac:dyDescent="0.25">
      <c r="A63" s="18"/>
      <c r="B63" s="50" t="s">
        <v>23</v>
      </c>
      <c r="C63" s="55">
        <v>225.7</v>
      </c>
      <c r="D63" s="55">
        <f>C63-F63</f>
        <v>216.89999999999998</v>
      </c>
      <c r="E63" s="55">
        <v>160.19999999999999</v>
      </c>
      <c r="F63" s="62">
        <v>8.8000000000000007</v>
      </c>
    </row>
    <row r="64" spans="1:6" x14ac:dyDescent="0.25">
      <c r="A64" s="23"/>
      <c r="B64" s="50" t="s">
        <v>18</v>
      </c>
      <c r="C64" s="55">
        <v>15.7</v>
      </c>
      <c r="D64" s="55">
        <f>C64-F64</f>
        <v>15.7</v>
      </c>
      <c r="E64" s="55">
        <v>9.5</v>
      </c>
      <c r="F64" s="62"/>
    </row>
    <row r="65" spans="1:6" ht="13.8" thickBot="1" x14ac:dyDescent="0.3">
      <c r="A65" s="22"/>
      <c r="B65" s="88" t="s">
        <v>21</v>
      </c>
      <c r="C65" s="58">
        <v>3.5</v>
      </c>
      <c r="D65" s="58">
        <f>C65-F65</f>
        <v>3.5</v>
      </c>
      <c r="E65" s="58"/>
      <c r="F65" s="67"/>
    </row>
    <row r="66" spans="1:6" x14ac:dyDescent="0.25">
      <c r="A66" s="16" t="s">
        <v>38</v>
      </c>
      <c r="B66" s="89" t="s">
        <v>41</v>
      </c>
      <c r="C66" s="59">
        <f>C67+C68+C69</f>
        <v>207.70000000000002</v>
      </c>
      <c r="D66" s="59">
        <f>D67+D68+D69</f>
        <v>199.70000000000002</v>
      </c>
      <c r="E66" s="59">
        <f>E67+E68+E69</f>
        <v>132.4</v>
      </c>
      <c r="F66" s="60">
        <f>F67+F68+F69</f>
        <v>8</v>
      </c>
    </row>
    <row r="67" spans="1:6" x14ac:dyDescent="0.25">
      <c r="A67" s="18"/>
      <c r="B67" s="50" t="s">
        <v>23</v>
      </c>
      <c r="C67" s="70">
        <v>195</v>
      </c>
      <c r="D67" s="70">
        <f>C67-F67</f>
        <v>187</v>
      </c>
      <c r="E67" s="70">
        <v>127.6</v>
      </c>
      <c r="F67" s="71">
        <v>8</v>
      </c>
    </row>
    <row r="68" spans="1:6" x14ac:dyDescent="0.25">
      <c r="A68" s="20"/>
      <c r="B68" s="50" t="s">
        <v>18</v>
      </c>
      <c r="C68" s="55">
        <v>11.4</v>
      </c>
      <c r="D68" s="55">
        <f>C68-F68</f>
        <v>11.4</v>
      </c>
      <c r="E68" s="55">
        <v>4.8</v>
      </c>
      <c r="F68" s="62"/>
    </row>
    <row r="69" spans="1:6" ht="13.8" thickBot="1" x14ac:dyDescent="0.3">
      <c r="A69" s="21"/>
      <c r="B69" s="88" t="s">
        <v>21</v>
      </c>
      <c r="C69" s="58">
        <v>1.3</v>
      </c>
      <c r="D69" s="58">
        <f>C69-F69</f>
        <v>1.3</v>
      </c>
      <c r="E69" s="58"/>
      <c r="F69" s="67"/>
    </row>
    <row r="70" spans="1:6" x14ac:dyDescent="0.25">
      <c r="A70" s="16" t="s">
        <v>40</v>
      </c>
      <c r="B70" s="89" t="s">
        <v>43</v>
      </c>
      <c r="C70" s="68">
        <f>C71+C72+C73</f>
        <v>191.6</v>
      </c>
      <c r="D70" s="68">
        <f>D71+D72+D73</f>
        <v>176.7</v>
      </c>
      <c r="E70" s="68">
        <f>E71+E72+E73</f>
        <v>108.5</v>
      </c>
      <c r="F70" s="69">
        <f>F71+F72+F73</f>
        <v>14.9</v>
      </c>
    </row>
    <row r="71" spans="1:6" x14ac:dyDescent="0.25">
      <c r="A71" s="24"/>
      <c r="B71" s="50" t="s">
        <v>23</v>
      </c>
      <c r="C71" s="55">
        <v>179.9</v>
      </c>
      <c r="D71" s="55">
        <f>C71-F71</f>
        <v>165</v>
      </c>
      <c r="E71" s="55">
        <v>104.5</v>
      </c>
      <c r="F71" s="62">
        <v>14.9</v>
      </c>
    </row>
    <row r="72" spans="1:6" x14ac:dyDescent="0.25">
      <c r="A72" s="25"/>
      <c r="B72" s="50" t="s">
        <v>18</v>
      </c>
      <c r="C72" s="55">
        <v>8.6999999999999993</v>
      </c>
      <c r="D72" s="55">
        <f>C72-F72</f>
        <v>8.6999999999999993</v>
      </c>
      <c r="E72" s="55">
        <v>4</v>
      </c>
      <c r="F72" s="62"/>
    </row>
    <row r="73" spans="1:6" ht="13.8" thickBot="1" x14ac:dyDescent="0.3">
      <c r="A73" s="26"/>
      <c r="B73" s="88" t="s">
        <v>21</v>
      </c>
      <c r="C73" s="58">
        <v>3</v>
      </c>
      <c r="D73" s="58">
        <f>C73-F73</f>
        <v>3</v>
      </c>
      <c r="E73" s="58"/>
      <c r="F73" s="67"/>
    </row>
    <row r="74" spans="1:6" x14ac:dyDescent="0.25">
      <c r="A74" s="16" t="s">
        <v>42</v>
      </c>
      <c r="B74" s="89" t="s">
        <v>45</v>
      </c>
      <c r="C74" s="68">
        <f>C75+C76+C77</f>
        <v>178.4</v>
      </c>
      <c r="D74" s="68">
        <f>D75+D76+D77</f>
        <v>163.70000000000002</v>
      </c>
      <c r="E74" s="68">
        <f>E75+E76+E77</f>
        <v>109.2</v>
      </c>
      <c r="F74" s="69">
        <f>F75+F76+F77</f>
        <v>14.7</v>
      </c>
    </row>
    <row r="75" spans="1:6" x14ac:dyDescent="0.25">
      <c r="A75" s="18"/>
      <c r="B75" s="50" t="s">
        <v>23</v>
      </c>
      <c r="C75" s="55">
        <v>168.2</v>
      </c>
      <c r="D75" s="55">
        <f>C75-F75</f>
        <v>153.5</v>
      </c>
      <c r="E75" s="55">
        <v>105.2</v>
      </c>
      <c r="F75" s="62">
        <v>14.7</v>
      </c>
    </row>
    <row r="76" spans="1:6" x14ac:dyDescent="0.25">
      <c r="A76" s="20"/>
      <c r="B76" s="50" t="s">
        <v>18</v>
      </c>
      <c r="C76" s="55">
        <v>8.4</v>
      </c>
      <c r="D76" s="55">
        <f>C76-F76</f>
        <v>8.4</v>
      </c>
      <c r="E76" s="55">
        <v>4</v>
      </c>
      <c r="F76" s="62"/>
    </row>
    <row r="77" spans="1:6" ht="13.8" thickBot="1" x14ac:dyDescent="0.3">
      <c r="A77" s="21"/>
      <c r="B77" s="88" t="s">
        <v>21</v>
      </c>
      <c r="C77" s="58">
        <v>1.8</v>
      </c>
      <c r="D77" s="58">
        <f>C77-F77</f>
        <v>1.8</v>
      </c>
      <c r="E77" s="58"/>
      <c r="F77" s="67"/>
    </row>
    <row r="78" spans="1:6" x14ac:dyDescent="0.25">
      <c r="A78" s="16" t="s">
        <v>44</v>
      </c>
      <c r="B78" s="89" t="s">
        <v>47</v>
      </c>
      <c r="C78" s="68">
        <f>C79+C80</f>
        <v>769.3</v>
      </c>
      <c r="D78" s="68">
        <f>D79+D80</f>
        <v>769.3</v>
      </c>
      <c r="E78" s="68">
        <f>E79+E80</f>
        <v>695.1</v>
      </c>
      <c r="F78" s="69">
        <f>F79+F80</f>
        <v>0</v>
      </c>
    </row>
    <row r="79" spans="1:6" x14ac:dyDescent="0.25">
      <c r="A79" s="18"/>
      <c r="B79" s="50" t="s">
        <v>23</v>
      </c>
      <c r="C79" s="55">
        <v>40.799999999999997</v>
      </c>
      <c r="D79" s="55">
        <f>C79-F79</f>
        <v>40.799999999999997</v>
      </c>
      <c r="E79" s="55">
        <v>25.6</v>
      </c>
      <c r="F79" s="62"/>
    </row>
    <row r="80" spans="1:6" ht="13.8" thickBot="1" x14ac:dyDescent="0.3">
      <c r="A80" s="21"/>
      <c r="B80" s="88" t="s">
        <v>18</v>
      </c>
      <c r="C80" s="58">
        <v>728.5</v>
      </c>
      <c r="D80" s="58">
        <f>C80-F80</f>
        <v>728.5</v>
      </c>
      <c r="E80" s="58">
        <v>669.5</v>
      </c>
      <c r="F80" s="67"/>
    </row>
    <row r="81" spans="1:6" x14ac:dyDescent="0.25">
      <c r="A81" s="16" t="s">
        <v>46</v>
      </c>
      <c r="B81" s="89" t="s">
        <v>49</v>
      </c>
      <c r="C81" s="59">
        <f>SUM(C82:C85)</f>
        <v>812.30000000000007</v>
      </c>
      <c r="D81" s="59">
        <f t="shared" ref="D81:F81" si="1">SUM(D82:D85)</f>
        <v>782.6</v>
      </c>
      <c r="E81" s="59">
        <f t="shared" si="1"/>
        <v>693.8</v>
      </c>
      <c r="F81" s="60">
        <f t="shared" si="1"/>
        <v>29.7</v>
      </c>
    </row>
    <row r="82" spans="1:6" ht="12" customHeight="1" x14ac:dyDescent="0.25">
      <c r="A82" s="18"/>
      <c r="B82" s="50" t="s">
        <v>23</v>
      </c>
      <c r="C82" s="70">
        <v>772.1</v>
      </c>
      <c r="D82" s="70">
        <f>C82-F82</f>
        <v>769.1</v>
      </c>
      <c r="E82" s="70">
        <v>682.5</v>
      </c>
      <c r="F82" s="71">
        <v>3</v>
      </c>
    </row>
    <row r="83" spans="1:6" ht="13.5" customHeight="1" x14ac:dyDescent="0.25">
      <c r="A83" s="20"/>
      <c r="B83" s="91" t="s">
        <v>109</v>
      </c>
      <c r="C83" s="61">
        <v>26.7</v>
      </c>
      <c r="D83" s="61">
        <f>C83-F83</f>
        <v>0</v>
      </c>
      <c r="E83" s="61"/>
      <c r="F83" s="74">
        <v>26.7</v>
      </c>
    </row>
    <row r="84" spans="1:6" ht="13.5" customHeight="1" x14ac:dyDescent="0.25">
      <c r="A84" s="20"/>
      <c r="B84" s="87" t="s">
        <v>113</v>
      </c>
      <c r="C84" s="75">
        <v>11.5</v>
      </c>
      <c r="D84" s="70">
        <f>C84-F84</f>
        <v>11.5</v>
      </c>
      <c r="E84" s="75">
        <v>11.3</v>
      </c>
      <c r="F84" s="76"/>
    </row>
    <row r="85" spans="1:6" ht="13.8" thickBot="1" x14ac:dyDescent="0.3">
      <c r="A85" s="21"/>
      <c r="B85" s="88" t="s">
        <v>21</v>
      </c>
      <c r="C85" s="72">
        <v>2</v>
      </c>
      <c r="D85" s="72">
        <f>C85-F85</f>
        <v>2</v>
      </c>
      <c r="E85" s="72"/>
      <c r="F85" s="73"/>
    </row>
    <row r="86" spans="1:6" x14ac:dyDescent="0.25">
      <c r="A86" s="27" t="s">
        <v>48</v>
      </c>
      <c r="B86" s="89" t="s">
        <v>51</v>
      </c>
      <c r="C86" s="59">
        <f>SUM(C87:C89)</f>
        <v>366.6</v>
      </c>
      <c r="D86" s="59">
        <f t="shared" ref="D86:F86" si="2">SUM(D87:D89)</f>
        <v>362.6</v>
      </c>
      <c r="E86" s="59">
        <f t="shared" si="2"/>
        <v>291.89999999999998</v>
      </c>
      <c r="F86" s="60">
        <f t="shared" si="2"/>
        <v>4</v>
      </c>
    </row>
    <row r="87" spans="1:6" ht="12" customHeight="1" x14ac:dyDescent="0.25">
      <c r="A87" s="20"/>
      <c r="B87" s="48" t="s">
        <v>23</v>
      </c>
      <c r="C87" s="61">
        <v>352.5</v>
      </c>
      <c r="D87" s="61">
        <f>C87-F87</f>
        <v>349.5</v>
      </c>
      <c r="E87" s="61">
        <v>287.89999999999998</v>
      </c>
      <c r="F87" s="113">
        <v>3</v>
      </c>
    </row>
    <row r="88" spans="1:6" ht="12" customHeight="1" x14ac:dyDescent="0.25">
      <c r="A88" s="107"/>
      <c r="B88" s="100" t="s">
        <v>113</v>
      </c>
      <c r="C88" s="70">
        <v>4.0999999999999996</v>
      </c>
      <c r="D88" s="70">
        <f>C88-F88</f>
        <v>4.0999999999999996</v>
      </c>
      <c r="E88" s="70">
        <v>4</v>
      </c>
      <c r="F88" s="71"/>
    </row>
    <row r="89" spans="1:6" ht="13.8" thickBot="1" x14ac:dyDescent="0.3">
      <c r="A89" s="21"/>
      <c r="B89" s="92" t="s">
        <v>21</v>
      </c>
      <c r="C89" s="72">
        <v>10</v>
      </c>
      <c r="D89" s="72">
        <f>C89-F89</f>
        <v>9</v>
      </c>
      <c r="E89" s="72"/>
      <c r="F89" s="73">
        <v>1</v>
      </c>
    </row>
    <row r="90" spans="1:6" x14ac:dyDescent="0.25">
      <c r="A90" s="16" t="s">
        <v>50</v>
      </c>
      <c r="B90" s="89" t="s">
        <v>53</v>
      </c>
      <c r="C90" s="59">
        <f>SUM(C91:C95)</f>
        <v>1048.6000000000001</v>
      </c>
      <c r="D90" s="59">
        <f t="shared" ref="D90:F90" si="3">SUM(D91:D95)</f>
        <v>817.1</v>
      </c>
      <c r="E90" s="59">
        <f t="shared" si="3"/>
        <v>714</v>
      </c>
      <c r="F90" s="60">
        <f t="shared" si="3"/>
        <v>231.5</v>
      </c>
    </row>
    <row r="91" spans="1:6" x14ac:dyDescent="0.25">
      <c r="A91" s="18"/>
      <c r="B91" s="50" t="s">
        <v>23</v>
      </c>
      <c r="C91" s="70">
        <v>795.2</v>
      </c>
      <c r="D91" s="70">
        <f>C91-F91</f>
        <v>787.7</v>
      </c>
      <c r="E91" s="70">
        <v>700.8</v>
      </c>
      <c r="F91" s="71">
        <v>7.5</v>
      </c>
    </row>
    <row r="92" spans="1:6" ht="12.75" customHeight="1" x14ac:dyDescent="0.25">
      <c r="A92" s="20"/>
      <c r="B92" s="50" t="s">
        <v>17</v>
      </c>
      <c r="C92" s="70">
        <v>67</v>
      </c>
      <c r="D92" s="70">
        <f>C92-F92</f>
        <v>0</v>
      </c>
      <c r="E92" s="70"/>
      <c r="F92" s="71">
        <v>67</v>
      </c>
    </row>
    <row r="93" spans="1:6" ht="12.75" customHeight="1" x14ac:dyDescent="0.25">
      <c r="A93" s="20"/>
      <c r="B93" s="91" t="s">
        <v>95</v>
      </c>
      <c r="C93" s="55">
        <v>160</v>
      </c>
      <c r="D93" s="55">
        <f>C93-F93</f>
        <v>3</v>
      </c>
      <c r="E93" s="55"/>
      <c r="F93" s="62">
        <v>157</v>
      </c>
    </row>
    <row r="94" spans="1:6" ht="12.75" customHeight="1" x14ac:dyDescent="0.25">
      <c r="A94" s="20"/>
      <c r="B94" s="87" t="s">
        <v>113</v>
      </c>
      <c r="C94" s="65">
        <v>13.4</v>
      </c>
      <c r="D94" s="55">
        <f t="shared" ref="D94:D95" si="4">C94-F94</f>
        <v>13.4</v>
      </c>
      <c r="E94" s="65">
        <v>13.2</v>
      </c>
      <c r="F94" s="66"/>
    </row>
    <row r="95" spans="1:6" ht="13.8" thickBot="1" x14ac:dyDescent="0.3">
      <c r="A95" s="26"/>
      <c r="B95" s="88" t="s">
        <v>21</v>
      </c>
      <c r="C95" s="58">
        <v>13</v>
      </c>
      <c r="D95" s="58">
        <f t="shared" si="4"/>
        <v>13</v>
      </c>
      <c r="E95" s="58"/>
      <c r="F95" s="67"/>
    </row>
    <row r="96" spans="1:6" x14ac:dyDescent="0.25">
      <c r="A96" s="16" t="s">
        <v>52</v>
      </c>
      <c r="B96" s="89" t="s">
        <v>55</v>
      </c>
      <c r="C96" s="68">
        <f>C97+C98+C99</f>
        <v>363.7</v>
      </c>
      <c r="D96" s="68">
        <f>D97+D98+D99</f>
        <v>362.9</v>
      </c>
      <c r="E96" s="68">
        <f>E97+E98+E99</f>
        <v>294.39999999999998</v>
      </c>
      <c r="F96" s="69">
        <f>F97+F98+F99</f>
        <v>0.8</v>
      </c>
    </row>
    <row r="97" spans="1:7" ht="12" customHeight="1" x14ac:dyDescent="0.25">
      <c r="A97" s="102"/>
      <c r="B97" s="96" t="s">
        <v>23</v>
      </c>
      <c r="C97" s="61">
        <v>342</v>
      </c>
      <c r="D97" s="61">
        <f>C97-F97</f>
        <v>342</v>
      </c>
      <c r="E97" s="61">
        <v>294.39999999999998</v>
      </c>
      <c r="F97" s="74"/>
      <c r="G97" s="51"/>
    </row>
    <row r="98" spans="1:7" hidden="1" x14ac:dyDescent="0.25">
      <c r="A98" s="102"/>
      <c r="B98" s="48" t="s">
        <v>18</v>
      </c>
      <c r="C98" s="55"/>
      <c r="D98" s="55">
        <f>C98-F98</f>
        <v>0</v>
      </c>
      <c r="E98" s="55"/>
      <c r="F98" s="62"/>
    </row>
    <row r="99" spans="1:7" ht="13.8" thickBot="1" x14ac:dyDescent="0.3">
      <c r="A99" s="106"/>
      <c r="B99" s="92" t="s">
        <v>21</v>
      </c>
      <c r="C99" s="58">
        <v>21.7</v>
      </c>
      <c r="D99" s="58">
        <f>C99-F99</f>
        <v>20.9</v>
      </c>
      <c r="E99" s="58"/>
      <c r="F99" s="67">
        <v>0.8</v>
      </c>
    </row>
    <row r="100" spans="1:7" ht="14.25" customHeight="1" x14ac:dyDescent="0.25">
      <c r="A100" s="101" t="s">
        <v>54</v>
      </c>
      <c r="B100" s="103" t="s">
        <v>98</v>
      </c>
      <c r="C100" s="104">
        <f>SUM(C101:C106)</f>
        <v>1674</v>
      </c>
      <c r="D100" s="104">
        <f t="shared" ref="D100:F100" si="5">SUM(D101:D106)</f>
        <v>1655.4</v>
      </c>
      <c r="E100" s="104">
        <f t="shared" si="5"/>
        <v>1327.1</v>
      </c>
      <c r="F100" s="105">
        <f t="shared" si="5"/>
        <v>18.600000000000001</v>
      </c>
    </row>
    <row r="101" spans="1:7" ht="12" customHeight="1" x14ac:dyDescent="0.25">
      <c r="A101" s="29"/>
      <c r="B101" s="50" t="s">
        <v>23</v>
      </c>
      <c r="C101" s="70">
        <v>799.4</v>
      </c>
      <c r="D101" s="70">
        <f>C101-F101</f>
        <v>799.4</v>
      </c>
      <c r="E101" s="70">
        <v>638.29999999999995</v>
      </c>
      <c r="F101" s="71"/>
    </row>
    <row r="102" spans="1:7" ht="0.75" hidden="1" customHeight="1" x14ac:dyDescent="0.25">
      <c r="A102" s="47"/>
      <c r="B102" s="50" t="s">
        <v>17</v>
      </c>
      <c r="C102" s="70"/>
      <c r="D102" s="70">
        <f>C102-F102</f>
        <v>0</v>
      </c>
      <c r="E102" s="70"/>
      <c r="F102" s="71"/>
    </row>
    <row r="103" spans="1:7" ht="12" customHeight="1" x14ac:dyDescent="0.25">
      <c r="A103" s="20"/>
      <c r="B103" s="50" t="s">
        <v>18</v>
      </c>
      <c r="C103" s="70">
        <v>520.9</v>
      </c>
      <c r="D103" s="70">
        <f>C103-F103</f>
        <v>520.9</v>
      </c>
      <c r="E103" s="70">
        <v>477.5</v>
      </c>
      <c r="F103" s="71"/>
    </row>
    <row r="104" spans="1:7" hidden="1" x14ac:dyDescent="0.25">
      <c r="A104" s="20"/>
      <c r="B104" s="85" t="s">
        <v>95</v>
      </c>
      <c r="C104" s="75"/>
      <c r="D104" s="70">
        <f t="shared" ref="D104:D105" si="6">C104-F104</f>
        <v>0</v>
      </c>
      <c r="E104" s="75"/>
      <c r="F104" s="76"/>
    </row>
    <row r="105" spans="1:7" x14ac:dyDescent="0.25">
      <c r="A105" s="20"/>
      <c r="B105" s="87" t="s">
        <v>113</v>
      </c>
      <c r="C105" s="75">
        <v>73.2</v>
      </c>
      <c r="D105" s="70">
        <f t="shared" si="6"/>
        <v>73.2</v>
      </c>
      <c r="E105" s="75">
        <v>68.7</v>
      </c>
      <c r="F105" s="76"/>
    </row>
    <row r="106" spans="1:7" ht="13.8" thickBot="1" x14ac:dyDescent="0.3">
      <c r="A106" s="21"/>
      <c r="B106" s="88" t="s">
        <v>21</v>
      </c>
      <c r="C106" s="58">
        <v>280.5</v>
      </c>
      <c r="D106" s="58">
        <f>C106-F106</f>
        <v>261.89999999999998</v>
      </c>
      <c r="E106" s="58">
        <v>142.6</v>
      </c>
      <c r="F106" s="67">
        <v>18.600000000000001</v>
      </c>
    </row>
    <row r="107" spans="1:7" x14ac:dyDescent="0.25">
      <c r="A107" s="16" t="s">
        <v>56</v>
      </c>
      <c r="B107" s="89" t="s">
        <v>58</v>
      </c>
      <c r="C107" s="68">
        <f>C108+C109+C110</f>
        <v>356.29999999999995</v>
      </c>
      <c r="D107" s="68">
        <f>D108+D109+D110</f>
        <v>356.29999999999995</v>
      </c>
      <c r="E107" s="68">
        <f>E108+E109+E110</f>
        <v>287.90000000000003</v>
      </c>
      <c r="F107" s="69">
        <f>F108+F109+F110</f>
        <v>0</v>
      </c>
    </row>
    <row r="108" spans="1:7" x14ac:dyDescent="0.25">
      <c r="A108" s="18"/>
      <c r="B108" s="50" t="s">
        <v>23</v>
      </c>
      <c r="C108" s="55">
        <v>62.9</v>
      </c>
      <c r="D108" s="55">
        <f>C108-F108</f>
        <v>62.9</v>
      </c>
      <c r="E108" s="55">
        <v>38.299999999999997</v>
      </c>
      <c r="F108" s="62"/>
    </row>
    <row r="109" spans="1:7" x14ac:dyDescent="0.25">
      <c r="A109" s="20"/>
      <c r="B109" s="50" t="s">
        <v>18</v>
      </c>
      <c r="C109" s="55">
        <v>265.39999999999998</v>
      </c>
      <c r="D109" s="55">
        <f>C109-F109</f>
        <v>265.39999999999998</v>
      </c>
      <c r="E109" s="55">
        <v>225.5</v>
      </c>
      <c r="F109" s="62"/>
    </row>
    <row r="110" spans="1:7" ht="13.8" thickBot="1" x14ac:dyDescent="0.3">
      <c r="A110" s="21"/>
      <c r="B110" s="88" t="s">
        <v>21</v>
      </c>
      <c r="C110" s="58">
        <v>28</v>
      </c>
      <c r="D110" s="58">
        <f>C110-F110</f>
        <v>28</v>
      </c>
      <c r="E110" s="58">
        <v>24.1</v>
      </c>
      <c r="F110" s="67"/>
    </row>
    <row r="111" spans="1:7" x14ac:dyDescent="0.25">
      <c r="A111" s="16" t="s">
        <v>57</v>
      </c>
      <c r="B111" s="89" t="s">
        <v>60</v>
      </c>
      <c r="C111" s="68">
        <f>C112+C113+C114+C115</f>
        <v>239.5</v>
      </c>
      <c r="D111" s="68">
        <f>D112+D113+D114+D115</f>
        <v>237.5</v>
      </c>
      <c r="E111" s="68">
        <f>E112+E113+E114+E115</f>
        <v>213.60000000000002</v>
      </c>
      <c r="F111" s="69">
        <f>F112+F113+F114+F115</f>
        <v>2</v>
      </c>
    </row>
    <row r="112" spans="1:7" x14ac:dyDescent="0.25">
      <c r="A112" s="18"/>
      <c r="B112" s="50" t="s">
        <v>23</v>
      </c>
      <c r="C112" s="55">
        <v>178</v>
      </c>
      <c r="D112" s="55">
        <f>C112-F112</f>
        <v>178</v>
      </c>
      <c r="E112" s="55">
        <v>159.4</v>
      </c>
      <c r="F112" s="62"/>
    </row>
    <row r="113" spans="1:6" hidden="1" x14ac:dyDescent="0.25">
      <c r="A113" s="20"/>
      <c r="B113" s="50" t="s">
        <v>18</v>
      </c>
      <c r="C113" s="55"/>
      <c r="D113" s="55">
        <f>C113-F113</f>
        <v>0</v>
      </c>
      <c r="E113" s="55"/>
      <c r="F113" s="62"/>
    </row>
    <row r="114" spans="1:6" x14ac:dyDescent="0.25">
      <c r="A114" s="20"/>
      <c r="B114" s="50" t="s">
        <v>99</v>
      </c>
      <c r="C114" s="55">
        <v>55</v>
      </c>
      <c r="D114" s="55">
        <f>C114-F114</f>
        <v>55</v>
      </c>
      <c r="E114" s="55">
        <v>54.2</v>
      </c>
      <c r="F114" s="62"/>
    </row>
    <row r="115" spans="1:6" ht="13.8" thickBot="1" x14ac:dyDescent="0.3">
      <c r="A115" s="21"/>
      <c r="B115" s="88" t="s">
        <v>21</v>
      </c>
      <c r="C115" s="58">
        <v>6.5</v>
      </c>
      <c r="D115" s="58">
        <f>C115-F115</f>
        <v>4.5</v>
      </c>
      <c r="E115" s="58"/>
      <c r="F115" s="67">
        <v>2</v>
      </c>
    </row>
    <row r="116" spans="1:6" x14ac:dyDescent="0.25">
      <c r="A116" s="16" t="s">
        <v>59</v>
      </c>
      <c r="B116" s="89" t="s">
        <v>62</v>
      </c>
      <c r="C116" s="68">
        <f>SUM(C117:C121)</f>
        <v>1096.8</v>
      </c>
      <c r="D116" s="68">
        <f t="shared" ref="D116:F116" si="7">SUM(D117:D121)</f>
        <v>1096.8</v>
      </c>
      <c r="E116" s="68">
        <f t="shared" si="7"/>
        <v>979.9</v>
      </c>
      <c r="F116" s="69">
        <f t="shared" si="7"/>
        <v>0</v>
      </c>
    </row>
    <row r="117" spans="1:6" ht="12" customHeight="1" x14ac:dyDescent="0.25">
      <c r="A117" s="18"/>
      <c r="B117" s="50" t="s">
        <v>23</v>
      </c>
      <c r="C117" s="55">
        <v>202.5</v>
      </c>
      <c r="D117" s="55">
        <f>C117-F117</f>
        <v>202.5</v>
      </c>
      <c r="E117" s="55">
        <v>141</v>
      </c>
      <c r="F117" s="62"/>
    </row>
    <row r="118" spans="1:6" x14ac:dyDescent="0.25">
      <c r="A118" s="20"/>
      <c r="B118" s="50" t="s">
        <v>99</v>
      </c>
      <c r="C118" s="55">
        <v>872.3</v>
      </c>
      <c r="D118" s="55">
        <f>C118-F118</f>
        <v>872.3</v>
      </c>
      <c r="E118" s="55">
        <v>835.4</v>
      </c>
      <c r="F118" s="62"/>
    </row>
    <row r="119" spans="1:6" ht="21.75" customHeight="1" x14ac:dyDescent="0.25">
      <c r="A119" s="20"/>
      <c r="B119" s="93" t="s">
        <v>104</v>
      </c>
      <c r="C119" s="55">
        <v>13.9</v>
      </c>
      <c r="D119" s="55">
        <f>C119-F119</f>
        <v>13.9</v>
      </c>
      <c r="E119" s="55"/>
      <c r="F119" s="62"/>
    </row>
    <row r="120" spans="1:6" ht="12.75" customHeight="1" x14ac:dyDescent="0.25">
      <c r="A120" s="20"/>
      <c r="B120" s="86" t="s">
        <v>112</v>
      </c>
      <c r="C120" s="109">
        <v>6.6</v>
      </c>
      <c r="D120" s="61">
        <f>C120-F120</f>
        <v>6.6</v>
      </c>
      <c r="E120" s="109">
        <v>3.5</v>
      </c>
      <c r="F120" s="110"/>
    </row>
    <row r="121" spans="1:6" ht="13.8" thickBot="1" x14ac:dyDescent="0.3">
      <c r="A121" s="21"/>
      <c r="B121" s="88" t="s">
        <v>21</v>
      </c>
      <c r="C121" s="58">
        <v>1.5</v>
      </c>
      <c r="D121" s="58">
        <f>C121-F121</f>
        <v>1.5</v>
      </c>
      <c r="E121" s="58"/>
      <c r="F121" s="67"/>
    </row>
    <row r="122" spans="1:6" x14ac:dyDescent="0.25">
      <c r="A122" s="16" t="s">
        <v>61</v>
      </c>
      <c r="B122" s="89" t="s">
        <v>64</v>
      </c>
      <c r="C122" s="68">
        <f>SUM(C123:C127)</f>
        <v>1395.6</v>
      </c>
      <c r="D122" s="68">
        <f t="shared" ref="D122:F122" si="8">SUM(D123:D127)</f>
        <v>1392.1</v>
      </c>
      <c r="E122" s="68">
        <f t="shared" si="8"/>
        <v>1206.1999999999998</v>
      </c>
      <c r="F122" s="69">
        <f t="shared" si="8"/>
        <v>3.5</v>
      </c>
    </row>
    <row r="123" spans="1:6" ht="12.75" customHeight="1" x14ac:dyDescent="0.25">
      <c r="A123" s="18"/>
      <c r="B123" s="50" t="s">
        <v>23</v>
      </c>
      <c r="C123" s="55">
        <v>474.4</v>
      </c>
      <c r="D123" s="55">
        <f>C123-F123</f>
        <v>474.4</v>
      </c>
      <c r="E123" s="55">
        <v>366</v>
      </c>
      <c r="F123" s="62"/>
    </row>
    <row r="124" spans="1:6" x14ac:dyDescent="0.25">
      <c r="A124" s="20"/>
      <c r="B124" s="50" t="s">
        <v>99</v>
      </c>
      <c r="C124" s="55">
        <v>863.2</v>
      </c>
      <c r="D124" s="55">
        <f>C124-F124</f>
        <v>859.7</v>
      </c>
      <c r="E124" s="55">
        <v>830.1</v>
      </c>
      <c r="F124" s="62">
        <v>3.5</v>
      </c>
    </row>
    <row r="125" spans="1:6" ht="23.25" customHeight="1" x14ac:dyDescent="0.25">
      <c r="A125" s="20"/>
      <c r="B125" s="93" t="s">
        <v>104</v>
      </c>
      <c r="C125" s="55">
        <v>10.3</v>
      </c>
      <c r="D125" s="55">
        <f>C125-F125</f>
        <v>10.3</v>
      </c>
      <c r="E125" s="55"/>
      <c r="F125" s="62"/>
    </row>
    <row r="126" spans="1:6" ht="12.75" customHeight="1" x14ac:dyDescent="0.25">
      <c r="A126" s="20"/>
      <c r="B126" s="86" t="s">
        <v>112</v>
      </c>
      <c r="C126" s="109">
        <v>11.4</v>
      </c>
      <c r="D126" s="61">
        <f>C126-F126</f>
        <v>11.4</v>
      </c>
      <c r="E126" s="109">
        <v>9.5</v>
      </c>
      <c r="F126" s="110"/>
    </row>
    <row r="127" spans="1:6" ht="13.8" thickBot="1" x14ac:dyDescent="0.3">
      <c r="A127" s="21"/>
      <c r="B127" s="88" t="s">
        <v>21</v>
      </c>
      <c r="C127" s="111">
        <v>36.299999999999997</v>
      </c>
      <c r="D127" s="111">
        <f>C127-F127</f>
        <v>36.299999999999997</v>
      </c>
      <c r="E127" s="111">
        <v>0.6</v>
      </c>
      <c r="F127" s="112"/>
    </row>
    <row r="128" spans="1:6" x14ac:dyDescent="0.25">
      <c r="A128" s="16" t="s">
        <v>63</v>
      </c>
      <c r="B128" s="89" t="s">
        <v>66</v>
      </c>
      <c r="C128" s="68">
        <f>SUM(C129:C133)</f>
        <v>817.9</v>
      </c>
      <c r="D128" s="68">
        <f t="shared" ref="D128:F128" si="9">SUM(D129:D133)</f>
        <v>817.9</v>
      </c>
      <c r="E128" s="68">
        <f t="shared" si="9"/>
        <v>708.7</v>
      </c>
      <c r="F128" s="69">
        <f t="shared" si="9"/>
        <v>0</v>
      </c>
    </row>
    <row r="129" spans="1:6" x14ac:dyDescent="0.25">
      <c r="A129" s="18"/>
      <c r="B129" s="50" t="s">
        <v>23</v>
      </c>
      <c r="C129" s="55">
        <v>226.1</v>
      </c>
      <c r="D129" s="55">
        <f>C129-F129</f>
        <v>226.1</v>
      </c>
      <c r="E129" s="55">
        <v>155.1</v>
      </c>
      <c r="F129" s="62"/>
    </row>
    <row r="130" spans="1:6" x14ac:dyDescent="0.25">
      <c r="A130" s="20"/>
      <c r="B130" s="50" t="s">
        <v>99</v>
      </c>
      <c r="C130" s="55">
        <v>566.79999999999995</v>
      </c>
      <c r="D130" s="55">
        <f>C130-F130</f>
        <v>566.79999999999995</v>
      </c>
      <c r="E130" s="55">
        <v>545</v>
      </c>
      <c r="F130" s="62"/>
    </row>
    <row r="131" spans="1:6" ht="24.75" customHeight="1" x14ac:dyDescent="0.25">
      <c r="A131" s="20"/>
      <c r="B131" s="93" t="s">
        <v>104</v>
      </c>
      <c r="C131" s="55">
        <v>5.5</v>
      </c>
      <c r="D131" s="55">
        <f>C131-F131</f>
        <v>5.5</v>
      </c>
      <c r="E131" s="55"/>
      <c r="F131" s="62"/>
    </row>
    <row r="132" spans="1:6" ht="14.25" customHeight="1" x14ac:dyDescent="0.25">
      <c r="A132" s="20"/>
      <c r="B132" s="86" t="s">
        <v>113</v>
      </c>
      <c r="C132" s="109">
        <v>10</v>
      </c>
      <c r="D132" s="61">
        <f>C132-F132</f>
        <v>10</v>
      </c>
      <c r="E132" s="109">
        <v>8.6</v>
      </c>
      <c r="F132" s="110"/>
    </row>
    <row r="133" spans="1:6" ht="13.8" thickBot="1" x14ac:dyDescent="0.3">
      <c r="A133" s="21"/>
      <c r="B133" s="88" t="s">
        <v>21</v>
      </c>
      <c r="C133" s="58">
        <v>9.5</v>
      </c>
      <c r="D133" s="58">
        <f>C133-F133</f>
        <v>9.5</v>
      </c>
      <c r="E133" s="58"/>
      <c r="F133" s="67"/>
    </row>
    <row r="134" spans="1:6" x14ac:dyDescent="0.25">
      <c r="A134" s="16" t="s">
        <v>65</v>
      </c>
      <c r="B134" s="89" t="s">
        <v>68</v>
      </c>
      <c r="C134" s="68">
        <f>SUM(C135:C139)</f>
        <v>1072.3999999999999</v>
      </c>
      <c r="D134" s="68">
        <f t="shared" ref="D134:F134" si="10">SUM(D135:D139)</f>
        <v>1069.3999999999999</v>
      </c>
      <c r="E134" s="68">
        <f t="shared" si="10"/>
        <v>939.8</v>
      </c>
      <c r="F134" s="69">
        <f t="shared" si="10"/>
        <v>3</v>
      </c>
    </row>
    <row r="135" spans="1:6" x14ac:dyDescent="0.25">
      <c r="A135" s="18"/>
      <c r="B135" s="50" t="s">
        <v>23</v>
      </c>
      <c r="C135" s="55">
        <v>319.39999999999998</v>
      </c>
      <c r="D135" s="55">
        <f>C135-F135</f>
        <v>319.39999999999998</v>
      </c>
      <c r="E135" s="55">
        <v>245.2</v>
      </c>
      <c r="F135" s="62"/>
    </row>
    <row r="136" spans="1:6" x14ac:dyDescent="0.25">
      <c r="A136" s="20"/>
      <c r="B136" s="50" t="s">
        <v>99</v>
      </c>
      <c r="C136" s="55">
        <v>707.1</v>
      </c>
      <c r="D136" s="55">
        <f>C136-F136</f>
        <v>707.1</v>
      </c>
      <c r="E136" s="55">
        <v>683.8</v>
      </c>
      <c r="F136" s="62"/>
    </row>
    <row r="137" spans="1:6" ht="26.25" customHeight="1" x14ac:dyDescent="0.25">
      <c r="A137" s="20"/>
      <c r="B137" s="93" t="s">
        <v>104</v>
      </c>
      <c r="C137" s="55">
        <v>7.1</v>
      </c>
      <c r="D137" s="55">
        <f>C137-F137</f>
        <v>7.1</v>
      </c>
      <c r="E137" s="55"/>
      <c r="F137" s="62"/>
    </row>
    <row r="138" spans="1:6" ht="14.25" customHeight="1" x14ac:dyDescent="0.25">
      <c r="A138" s="20"/>
      <c r="B138" s="86" t="s">
        <v>113</v>
      </c>
      <c r="C138" s="109">
        <v>11</v>
      </c>
      <c r="D138" s="61">
        <f>C138-F138</f>
        <v>11</v>
      </c>
      <c r="E138" s="109">
        <v>10.8</v>
      </c>
      <c r="F138" s="110"/>
    </row>
    <row r="139" spans="1:6" ht="13.8" thickBot="1" x14ac:dyDescent="0.3">
      <c r="A139" s="21"/>
      <c r="B139" s="88" t="s">
        <v>21</v>
      </c>
      <c r="C139" s="58">
        <v>27.8</v>
      </c>
      <c r="D139" s="58">
        <f>C139-F139</f>
        <v>24.8</v>
      </c>
      <c r="E139" s="58"/>
      <c r="F139" s="67">
        <v>3</v>
      </c>
    </row>
    <row r="140" spans="1:6" x14ac:dyDescent="0.25">
      <c r="A140" s="16" t="s">
        <v>67</v>
      </c>
      <c r="B140" s="89" t="s">
        <v>70</v>
      </c>
      <c r="C140" s="68">
        <f>SUM(C141:C145)</f>
        <v>699.00000000000011</v>
      </c>
      <c r="D140" s="68">
        <f t="shared" ref="D140:F140" si="11">SUM(D141:D145)</f>
        <v>699.00000000000011</v>
      </c>
      <c r="E140" s="68">
        <f t="shared" si="11"/>
        <v>610.4</v>
      </c>
      <c r="F140" s="69">
        <f t="shared" si="11"/>
        <v>0</v>
      </c>
    </row>
    <row r="141" spans="1:6" ht="12" customHeight="1" x14ac:dyDescent="0.25">
      <c r="A141" s="18"/>
      <c r="B141" s="50" t="s">
        <v>23</v>
      </c>
      <c r="C141" s="55">
        <v>176.6</v>
      </c>
      <c r="D141" s="55">
        <f>C141-F141</f>
        <v>176.6</v>
      </c>
      <c r="E141" s="70">
        <v>129.1</v>
      </c>
      <c r="F141" s="71"/>
    </row>
    <row r="142" spans="1:6" x14ac:dyDescent="0.25">
      <c r="A142" s="20"/>
      <c r="B142" s="50" t="s">
        <v>99</v>
      </c>
      <c r="C142" s="55">
        <v>491.1</v>
      </c>
      <c r="D142" s="55">
        <f>C142-F142</f>
        <v>491.1</v>
      </c>
      <c r="E142" s="70">
        <v>469.4</v>
      </c>
      <c r="F142" s="71"/>
    </row>
    <row r="143" spans="1:6" ht="27" customHeight="1" x14ac:dyDescent="0.25">
      <c r="A143" s="20"/>
      <c r="B143" s="93" t="s">
        <v>104</v>
      </c>
      <c r="C143" s="55">
        <v>4.5999999999999996</v>
      </c>
      <c r="D143" s="55">
        <f>C143-F143</f>
        <v>4.5999999999999996</v>
      </c>
      <c r="E143" s="70"/>
      <c r="F143" s="71"/>
    </row>
    <row r="144" spans="1:6" ht="14.25" customHeight="1" x14ac:dyDescent="0.25">
      <c r="A144" s="20"/>
      <c r="B144" s="86" t="s">
        <v>113</v>
      </c>
      <c r="C144" s="109">
        <v>15.5</v>
      </c>
      <c r="D144" s="61">
        <f>C144-F144</f>
        <v>15.5</v>
      </c>
      <c r="E144" s="109">
        <v>11.9</v>
      </c>
      <c r="F144" s="110"/>
    </row>
    <row r="145" spans="1:6" ht="13.8" thickBot="1" x14ac:dyDescent="0.3">
      <c r="A145" s="21"/>
      <c r="B145" s="88" t="s">
        <v>21</v>
      </c>
      <c r="C145" s="58">
        <v>11.2</v>
      </c>
      <c r="D145" s="58">
        <f>C145-F145</f>
        <v>11.2</v>
      </c>
      <c r="E145" s="58"/>
      <c r="F145" s="67"/>
    </row>
    <row r="146" spans="1:6" x14ac:dyDescent="0.25">
      <c r="A146" s="16" t="s">
        <v>69</v>
      </c>
      <c r="B146" s="89" t="s">
        <v>96</v>
      </c>
      <c r="C146" s="68">
        <f>SUM(C147:C151)</f>
        <v>827.90000000000009</v>
      </c>
      <c r="D146" s="68">
        <f t="shared" ref="D146:F146" si="12">SUM(D147:D151)</f>
        <v>827.90000000000009</v>
      </c>
      <c r="E146" s="68">
        <f t="shared" si="12"/>
        <v>732.5</v>
      </c>
      <c r="F146" s="69">
        <f t="shared" si="12"/>
        <v>0</v>
      </c>
    </row>
    <row r="147" spans="1:6" ht="13.2" customHeight="1" x14ac:dyDescent="0.25">
      <c r="A147" s="18"/>
      <c r="B147" s="50" t="s">
        <v>23</v>
      </c>
      <c r="C147" s="55">
        <v>158.80000000000001</v>
      </c>
      <c r="D147" s="55">
        <f>C147-F147</f>
        <v>158.80000000000001</v>
      </c>
      <c r="E147" s="55">
        <v>115.3</v>
      </c>
      <c r="F147" s="62"/>
    </row>
    <row r="148" spans="1:6" x14ac:dyDescent="0.25">
      <c r="A148" s="20"/>
      <c r="B148" s="50" t="s">
        <v>99</v>
      </c>
      <c r="C148" s="55">
        <v>650.9</v>
      </c>
      <c r="D148" s="55">
        <f>C148-F148</f>
        <v>650.9</v>
      </c>
      <c r="E148" s="55">
        <v>615.6</v>
      </c>
      <c r="F148" s="62"/>
    </row>
    <row r="149" spans="1:6" ht="25.5" customHeight="1" x14ac:dyDescent="0.25">
      <c r="A149" s="20"/>
      <c r="B149" s="93" t="s">
        <v>104</v>
      </c>
      <c r="C149" s="55">
        <v>12.1</v>
      </c>
      <c r="D149" s="55">
        <f>C149-F149</f>
        <v>12.1</v>
      </c>
      <c r="E149" s="55"/>
      <c r="F149" s="62"/>
    </row>
    <row r="150" spans="1:6" ht="14.25" customHeight="1" x14ac:dyDescent="0.25">
      <c r="A150" s="20"/>
      <c r="B150" s="86" t="s">
        <v>113</v>
      </c>
      <c r="C150" s="109">
        <v>3.2</v>
      </c>
      <c r="D150" s="61">
        <f>C150-F150</f>
        <v>3.2</v>
      </c>
      <c r="E150" s="109">
        <v>1.6</v>
      </c>
      <c r="F150" s="110"/>
    </row>
    <row r="151" spans="1:6" ht="13.8" thickBot="1" x14ac:dyDescent="0.3">
      <c r="A151" s="21"/>
      <c r="B151" s="88" t="s">
        <v>21</v>
      </c>
      <c r="C151" s="58">
        <v>2.9</v>
      </c>
      <c r="D151" s="58">
        <f>C151-F151</f>
        <v>2.9</v>
      </c>
      <c r="E151" s="58"/>
      <c r="F151" s="67"/>
    </row>
    <row r="152" spans="1:6" x14ac:dyDescent="0.25">
      <c r="A152" s="16" t="s">
        <v>71</v>
      </c>
      <c r="B152" s="89" t="s">
        <v>72</v>
      </c>
      <c r="C152" s="68">
        <f>SUM(C153:C157)</f>
        <v>1632.8</v>
      </c>
      <c r="D152" s="68">
        <f t="shared" ref="D152:F152" si="13">SUM(D153:D157)</f>
        <v>1632.8</v>
      </c>
      <c r="E152" s="68">
        <f t="shared" si="13"/>
        <v>1388.6000000000001</v>
      </c>
      <c r="F152" s="69">
        <f t="shared" si="13"/>
        <v>0</v>
      </c>
    </row>
    <row r="153" spans="1:6" ht="12" customHeight="1" x14ac:dyDescent="0.25">
      <c r="A153" s="18"/>
      <c r="B153" s="50" t="s">
        <v>23</v>
      </c>
      <c r="C153" s="55">
        <v>466.3</v>
      </c>
      <c r="D153" s="55">
        <f>C153-F153</f>
        <v>466.3</v>
      </c>
      <c r="E153" s="55">
        <v>301.89999999999998</v>
      </c>
      <c r="F153" s="62"/>
    </row>
    <row r="154" spans="1:6" x14ac:dyDescent="0.25">
      <c r="A154" s="20"/>
      <c r="B154" s="50" t="s">
        <v>99</v>
      </c>
      <c r="C154" s="55">
        <v>1120.8</v>
      </c>
      <c r="D154" s="55">
        <f>C154-F154</f>
        <v>1120.8</v>
      </c>
      <c r="E154" s="55">
        <v>1069.5</v>
      </c>
      <c r="F154" s="62"/>
    </row>
    <row r="155" spans="1:6" ht="27" customHeight="1" x14ac:dyDescent="0.25">
      <c r="A155" s="20"/>
      <c r="B155" s="93" t="s">
        <v>104</v>
      </c>
      <c r="C155" s="61">
        <v>14.3</v>
      </c>
      <c r="D155" s="61">
        <f>C155-F155</f>
        <v>14.3</v>
      </c>
      <c r="E155" s="61"/>
      <c r="F155" s="74"/>
    </row>
    <row r="156" spans="1:6" ht="15" customHeight="1" x14ac:dyDescent="0.25">
      <c r="A156" s="20"/>
      <c r="B156" s="86" t="s">
        <v>113</v>
      </c>
      <c r="C156" s="109">
        <v>24.9</v>
      </c>
      <c r="D156" s="61">
        <f>C156-F156</f>
        <v>24.9</v>
      </c>
      <c r="E156" s="109">
        <v>17.2</v>
      </c>
      <c r="F156" s="110"/>
    </row>
    <row r="157" spans="1:6" ht="13.8" thickBot="1" x14ac:dyDescent="0.3">
      <c r="A157" s="21"/>
      <c r="B157" s="88" t="s">
        <v>21</v>
      </c>
      <c r="C157" s="58">
        <v>6.5</v>
      </c>
      <c r="D157" s="58">
        <f>C157-F157</f>
        <v>6.5</v>
      </c>
      <c r="E157" s="58"/>
      <c r="F157" s="67"/>
    </row>
    <row r="158" spans="1:6" x14ac:dyDescent="0.25">
      <c r="A158" s="16" t="s">
        <v>103</v>
      </c>
      <c r="B158" s="89" t="s">
        <v>115</v>
      </c>
      <c r="C158" s="68">
        <f>SUM(C159:C163)</f>
        <v>690.5</v>
      </c>
      <c r="D158" s="68">
        <f t="shared" ref="D158:F158" si="14">SUM(D159:D163)</f>
        <v>690.5</v>
      </c>
      <c r="E158" s="68">
        <f t="shared" si="14"/>
        <v>589.6</v>
      </c>
      <c r="F158" s="69">
        <f t="shared" si="14"/>
        <v>0</v>
      </c>
    </row>
    <row r="159" spans="1:6" ht="12.75" customHeight="1" x14ac:dyDescent="0.25">
      <c r="A159" s="18"/>
      <c r="B159" s="50" t="s">
        <v>23</v>
      </c>
      <c r="C159" s="55">
        <v>209.2</v>
      </c>
      <c r="D159" s="55">
        <f>C159-F159</f>
        <v>209.2</v>
      </c>
      <c r="E159" s="55">
        <v>145.5</v>
      </c>
      <c r="F159" s="62"/>
    </row>
    <row r="160" spans="1:6" x14ac:dyDescent="0.25">
      <c r="A160" s="20"/>
      <c r="B160" s="50" t="s">
        <v>99</v>
      </c>
      <c r="C160" s="55">
        <v>469.6</v>
      </c>
      <c r="D160" s="55">
        <f>C160-F160</f>
        <v>469.6</v>
      </c>
      <c r="E160" s="55">
        <v>443.6</v>
      </c>
      <c r="F160" s="62"/>
    </row>
    <row r="161" spans="1:6" ht="26.25" customHeight="1" x14ac:dyDescent="0.25">
      <c r="A161" s="20"/>
      <c r="B161" s="93" t="s">
        <v>104</v>
      </c>
      <c r="C161" s="55">
        <v>3.6</v>
      </c>
      <c r="D161" s="55">
        <f>C161-F161</f>
        <v>3.6</v>
      </c>
      <c r="E161" s="55"/>
      <c r="F161" s="62"/>
    </row>
    <row r="162" spans="1:6" ht="14.25" customHeight="1" x14ac:dyDescent="0.25">
      <c r="A162" s="20"/>
      <c r="B162" s="86" t="s">
        <v>113</v>
      </c>
      <c r="C162" s="109">
        <v>2.1</v>
      </c>
      <c r="D162" s="61">
        <f>C162-F162</f>
        <v>2.1</v>
      </c>
      <c r="E162" s="109">
        <v>0.5</v>
      </c>
      <c r="F162" s="110"/>
    </row>
    <row r="163" spans="1:6" ht="13.8" thickBot="1" x14ac:dyDescent="0.3">
      <c r="A163" s="21"/>
      <c r="B163" s="88" t="s">
        <v>21</v>
      </c>
      <c r="C163" s="58">
        <v>6</v>
      </c>
      <c r="D163" s="58">
        <f>C163-F163</f>
        <v>6</v>
      </c>
      <c r="E163" s="58"/>
      <c r="F163" s="67"/>
    </row>
    <row r="164" spans="1:6" x14ac:dyDescent="0.25">
      <c r="A164" s="16" t="s">
        <v>73</v>
      </c>
      <c r="B164" s="89" t="s">
        <v>74</v>
      </c>
      <c r="C164" s="68">
        <f>C165+C166+C167+C168</f>
        <v>638.29999999999995</v>
      </c>
      <c r="D164" s="68">
        <f>D165+D166+D167+D168</f>
        <v>632.29999999999995</v>
      </c>
      <c r="E164" s="68">
        <f>E165+E166+E167+E168</f>
        <v>535.09999999999991</v>
      </c>
      <c r="F164" s="69">
        <f>F165+F166+F167+F168</f>
        <v>6</v>
      </c>
    </row>
    <row r="165" spans="1:6" x14ac:dyDescent="0.25">
      <c r="A165" s="18"/>
      <c r="B165" s="50" t="s">
        <v>23</v>
      </c>
      <c r="C165" s="55">
        <v>317.7</v>
      </c>
      <c r="D165" s="55">
        <f>C165-F165</f>
        <v>311.7</v>
      </c>
      <c r="E165" s="55">
        <v>266.39999999999998</v>
      </c>
      <c r="F165" s="62">
        <v>6</v>
      </c>
    </row>
    <row r="166" spans="1:6" x14ac:dyDescent="0.25">
      <c r="A166" s="20"/>
      <c r="B166" s="50" t="s">
        <v>18</v>
      </c>
      <c r="C166" s="55"/>
      <c r="D166" s="55">
        <f>C166-F166</f>
        <v>0</v>
      </c>
      <c r="E166" s="55"/>
      <c r="F166" s="62"/>
    </row>
    <row r="167" spans="1:6" x14ac:dyDescent="0.25">
      <c r="A167" s="20"/>
      <c r="B167" s="50" t="s">
        <v>99</v>
      </c>
      <c r="C167" s="55">
        <v>279.39999999999998</v>
      </c>
      <c r="D167" s="55">
        <f>C167-F167</f>
        <v>279.39999999999998</v>
      </c>
      <c r="E167" s="55">
        <v>268.7</v>
      </c>
      <c r="F167" s="62"/>
    </row>
    <row r="168" spans="1:6" ht="13.8" thickBot="1" x14ac:dyDescent="0.3">
      <c r="A168" s="21"/>
      <c r="B168" s="88" t="s">
        <v>21</v>
      </c>
      <c r="C168" s="58">
        <v>41.2</v>
      </c>
      <c r="D168" s="58">
        <f>C168-F168</f>
        <v>41.2</v>
      </c>
      <c r="E168" s="58"/>
      <c r="F168" s="67"/>
    </row>
    <row r="169" spans="1:6" x14ac:dyDescent="0.25">
      <c r="A169" s="16" t="s">
        <v>86</v>
      </c>
      <c r="B169" s="89" t="s">
        <v>75</v>
      </c>
      <c r="C169" s="68">
        <f>C170+C171+C172+C173+C174</f>
        <v>810.3</v>
      </c>
      <c r="D169" s="68">
        <f t="shared" ref="D169:F169" si="15">D170+D171+D172+D173+D174</f>
        <v>810.3</v>
      </c>
      <c r="E169" s="68">
        <f t="shared" si="15"/>
        <v>719.80000000000007</v>
      </c>
      <c r="F169" s="69">
        <f t="shared" si="15"/>
        <v>0</v>
      </c>
    </row>
    <row r="170" spans="1:6" x14ac:dyDescent="0.25">
      <c r="A170" s="18"/>
      <c r="B170" s="50" t="s">
        <v>23</v>
      </c>
      <c r="C170" s="70">
        <v>475.7</v>
      </c>
      <c r="D170" s="70">
        <f>C170-F170</f>
        <v>475.7</v>
      </c>
      <c r="E170" s="70">
        <v>427.3</v>
      </c>
      <c r="F170" s="71"/>
    </row>
    <row r="171" spans="1:6" x14ac:dyDescent="0.25">
      <c r="A171" s="20"/>
      <c r="B171" s="50" t="s">
        <v>18</v>
      </c>
      <c r="C171" s="55"/>
      <c r="D171" s="55">
        <f>C171-F171</f>
        <v>0</v>
      </c>
      <c r="E171" s="55"/>
      <c r="F171" s="62"/>
    </row>
    <row r="172" spans="1:6" x14ac:dyDescent="0.25">
      <c r="A172" s="20"/>
      <c r="B172" s="50" t="s">
        <v>99</v>
      </c>
      <c r="C172" s="55">
        <v>297.60000000000002</v>
      </c>
      <c r="D172" s="55">
        <f>C172-F172</f>
        <v>297.60000000000002</v>
      </c>
      <c r="E172" s="55">
        <v>288.89999999999998</v>
      </c>
      <c r="F172" s="62"/>
    </row>
    <row r="173" spans="1:6" x14ac:dyDescent="0.25">
      <c r="A173" s="20"/>
      <c r="B173" s="87" t="s">
        <v>113</v>
      </c>
      <c r="C173" s="65">
        <v>3.7</v>
      </c>
      <c r="D173" s="55">
        <f>C173-F173</f>
        <v>3.7</v>
      </c>
      <c r="E173" s="65">
        <v>3.6</v>
      </c>
      <c r="F173" s="66"/>
    </row>
    <row r="174" spans="1:6" ht="13.8" thickBot="1" x14ac:dyDescent="0.3">
      <c r="A174" s="21"/>
      <c r="B174" s="88" t="s">
        <v>21</v>
      </c>
      <c r="C174" s="58">
        <v>33.299999999999997</v>
      </c>
      <c r="D174" s="58">
        <f>C174-F174</f>
        <v>33.299999999999997</v>
      </c>
      <c r="E174" s="58"/>
      <c r="F174" s="67"/>
    </row>
    <row r="175" spans="1:6" x14ac:dyDescent="0.25">
      <c r="A175" s="16" t="s">
        <v>87</v>
      </c>
      <c r="B175" s="89" t="s">
        <v>76</v>
      </c>
      <c r="C175" s="68">
        <f>C176+C177+C178+C179</f>
        <v>719.39999999999986</v>
      </c>
      <c r="D175" s="68">
        <f>D176+D177+D178+D179</f>
        <v>719.39999999999986</v>
      </c>
      <c r="E175" s="68">
        <f>E176+E177+E178+E179</f>
        <v>613</v>
      </c>
      <c r="F175" s="69">
        <f>F176+F177+F178+F179</f>
        <v>0</v>
      </c>
    </row>
    <row r="176" spans="1:6" x14ac:dyDescent="0.25">
      <c r="A176" s="18"/>
      <c r="B176" s="50" t="s">
        <v>23</v>
      </c>
      <c r="C176" s="55">
        <v>362.7</v>
      </c>
      <c r="D176" s="55">
        <f>C176-F176</f>
        <v>362.7</v>
      </c>
      <c r="E176" s="55">
        <v>325.10000000000002</v>
      </c>
      <c r="F176" s="62"/>
    </row>
    <row r="177" spans="1:6" x14ac:dyDescent="0.25">
      <c r="A177" s="20"/>
      <c r="B177" s="50" t="s">
        <v>18</v>
      </c>
      <c r="C177" s="55"/>
      <c r="D177" s="55">
        <f>C177-F177</f>
        <v>0</v>
      </c>
      <c r="E177" s="55"/>
      <c r="F177" s="62"/>
    </row>
    <row r="178" spans="1:6" x14ac:dyDescent="0.25">
      <c r="A178" s="20"/>
      <c r="B178" s="50" t="s">
        <v>99</v>
      </c>
      <c r="C178" s="55">
        <v>299.39999999999998</v>
      </c>
      <c r="D178" s="55">
        <f>C178-F178</f>
        <v>299.39999999999998</v>
      </c>
      <c r="E178" s="55">
        <v>287.89999999999998</v>
      </c>
      <c r="F178" s="62"/>
    </row>
    <row r="179" spans="1:6" ht="13.8" thickBot="1" x14ac:dyDescent="0.3">
      <c r="A179" s="21"/>
      <c r="B179" s="88" t="s">
        <v>21</v>
      </c>
      <c r="C179" s="58">
        <v>57.3</v>
      </c>
      <c r="D179" s="58">
        <f>C179-F179</f>
        <v>57.3</v>
      </c>
      <c r="E179" s="58"/>
      <c r="F179" s="67"/>
    </row>
    <row r="180" spans="1:6" x14ac:dyDescent="0.25">
      <c r="A180" s="16" t="s">
        <v>88</v>
      </c>
      <c r="B180" s="89" t="s">
        <v>77</v>
      </c>
      <c r="C180" s="59">
        <f>C181+C182+C183+C184</f>
        <v>530.20000000000005</v>
      </c>
      <c r="D180" s="59">
        <f>D181+D182+D183+D184</f>
        <v>529.20000000000005</v>
      </c>
      <c r="E180" s="59">
        <f>E181+E182+E183+E184</f>
        <v>489.79999999999995</v>
      </c>
      <c r="F180" s="60">
        <f>F181+F182+F183+F184</f>
        <v>1</v>
      </c>
    </row>
    <row r="181" spans="1:6" ht="12" customHeight="1" x14ac:dyDescent="0.25">
      <c r="A181" s="18"/>
      <c r="B181" s="50" t="s">
        <v>23</v>
      </c>
      <c r="C181" s="70">
        <v>468.1</v>
      </c>
      <c r="D181" s="70">
        <f>C181-F181</f>
        <v>468.1</v>
      </c>
      <c r="E181" s="70">
        <v>436.2</v>
      </c>
      <c r="F181" s="71"/>
    </row>
    <row r="182" spans="1:6" ht="0.75" hidden="1" customHeight="1" x14ac:dyDescent="0.25">
      <c r="A182" s="20"/>
      <c r="B182" s="50" t="s">
        <v>18</v>
      </c>
      <c r="C182" s="55"/>
      <c r="D182" s="55">
        <f>C182-F182</f>
        <v>0</v>
      </c>
      <c r="E182" s="55"/>
      <c r="F182" s="62"/>
    </row>
    <row r="183" spans="1:6" x14ac:dyDescent="0.25">
      <c r="A183" s="20"/>
      <c r="B183" s="50" t="s">
        <v>99</v>
      </c>
      <c r="C183" s="55">
        <v>29.3</v>
      </c>
      <c r="D183" s="55">
        <f>C183-F183</f>
        <v>29.3</v>
      </c>
      <c r="E183" s="55">
        <v>28.9</v>
      </c>
      <c r="F183" s="62"/>
    </row>
    <row r="184" spans="1:6" ht="13.8" thickBot="1" x14ac:dyDescent="0.3">
      <c r="A184" s="26"/>
      <c r="B184" s="88" t="s">
        <v>21</v>
      </c>
      <c r="C184" s="58">
        <v>32.799999999999997</v>
      </c>
      <c r="D184" s="55">
        <f>C184-F184</f>
        <v>31.799999999999997</v>
      </c>
      <c r="E184" s="58">
        <v>24.7</v>
      </c>
      <c r="F184" s="67">
        <v>1</v>
      </c>
    </row>
    <row r="185" spans="1:6" x14ac:dyDescent="0.25">
      <c r="A185" s="16" t="s">
        <v>89</v>
      </c>
      <c r="B185" s="89" t="s">
        <v>78</v>
      </c>
      <c r="C185" s="59">
        <f>C186+C188+C189+C190+C191</f>
        <v>906.1</v>
      </c>
      <c r="D185" s="59">
        <f>D186+D188+D189+D190+D191</f>
        <v>854</v>
      </c>
      <c r="E185" s="59">
        <f>E186+E188+E189+E190+E191</f>
        <v>601.20000000000005</v>
      </c>
      <c r="F185" s="60">
        <f>F186+F188+F189+F190+F191</f>
        <v>52.1</v>
      </c>
    </row>
    <row r="186" spans="1:6" ht="12" customHeight="1" x14ac:dyDescent="0.25">
      <c r="A186" s="18"/>
      <c r="B186" s="50" t="s">
        <v>23</v>
      </c>
      <c r="C186" s="70">
        <v>617.20000000000005</v>
      </c>
      <c r="D186" s="70">
        <f t="shared" ref="D186:D191" si="16">C186-F186</f>
        <v>570</v>
      </c>
      <c r="E186" s="70">
        <v>491</v>
      </c>
      <c r="F186" s="71">
        <v>47.2</v>
      </c>
    </row>
    <row r="187" spans="1:6" hidden="1" x14ac:dyDescent="0.25">
      <c r="A187" s="20"/>
      <c r="B187" s="50" t="s">
        <v>79</v>
      </c>
      <c r="C187" s="70"/>
      <c r="D187" s="70">
        <f t="shared" si="16"/>
        <v>0</v>
      </c>
      <c r="E187" s="70"/>
      <c r="F187" s="71"/>
    </row>
    <row r="188" spans="1:6" x14ac:dyDescent="0.25">
      <c r="A188" s="20"/>
      <c r="B188" s="50" t="s">
        <v>18</v>
      </c>
      <c r="C188" s="70">
        <v>2.5</v>
      </c>
      <c r="D188" s="70">
        <f t="shared" si="16"/>
        <v>2.5</v>
      </c>
      <c r="E188" s="70"/>
      <c r="F188" s="71"/>
    </row>
    <row r="189" spans="1:6" x14ac:dyDescent="0.25">
      <c r="A189" s="20"/>
      <c r="B189" s="50" t="s">
        <v>99</v>
      </c>
      <c r="C189" s="55">
        <v>20</v>
      </c>
      <c r="D189" s="55">
        <f t="shared" si="16"/>
        <v>20</v>
      </c>
      <c r="E189" s="55">
        <v>19.7</v>
      </c>
      <c r="F189" s="62"/>
    </row>
    <row r="190" spans="1:6" x14ac:dyDescent="0.25">
      <c r="A190" s="20"/>
      <c r="B190" s="87" t="s">
        <v>113</v>
      </c>
      <c r="C190" s="65">
        <v>43.9</v>
      </c>
      <c r="D190" s="55">
        <f t="shared" si="16"/>
        <v>43.9</v>
      </c>
      <c r="E190" s="65">
        <v>43.9</v>
      </c>
      <c r="F190" s="66"/>
    </row>
    <row r="191" spans="1:6" ht="13.8" thickBot="1" x14ac:dyDescent="0.3">
      <c r="A191" s="22"/>
      <c r="B191" s="88" t="s">
        <v>21</v>
      </c>
      <c r="C191" s="58">
        <v>222.5</v>
      </c>
      <c r="D191" s="58">
        <f t="shared" si="16"/>
        <v>217.6</v>
      </c>
      <c r="E191" s="58">
        <v>46.6</v>
      </c>
      <c r="F191" s="67">
        <v>4.9000000000000004</v>
      </c>
    </row>
    <row r="192" spans="1:6" x14ac:dyDescent="0.25">
      <c r="A192" s="27" t="s">
        <v>90</v>
      </c>
      <c r="B192" s="89" t="s">
        <v>100</v>
      </c>
      <c r="C192" s="68">
        <f>SUM(C193:C199)</f>
        <v>1078.2</v>
      </c>
      <c r="D192" s="68">
        <f t="shared" ref="D192:F192" si="17">SUM(D193:D199)</f>
        <v>1076</v>
      </c>
      <c r="E192" s="68">
        <f t="shared" si="17"/>
        <v>945.8</v>
      </c>
      <c r="F192" s="69">
        <f t="shared" si="17"/>
        <v>2.2000000000000002</v>
      </c>
    </row>
    <row r="193" spans="1:6" x14ac:dyDescent="0.25">
      <c r="A193" s="20"/>
      <c r="B193" s="48" t="s">
        <v>23</v>
      </c>
      <c r="C193" s="55"/>
      <c r="D193" s="55">
        <f>C193-F193</f>
        <v>0</v>
      </c>
      <c r="E193" s="55"/>
      <c r="F193" s="62"/>
    </row>
    <row r="194" spans="1:6" x14ac:dyDescent="0.25">
      <c r="A194" s="20"/>
      <c r="B194" s="48" t="s">
        <v>18</v>
      </c>
      <c r="C194" s="55">
        <v>129.19999999999999</v>
      </c>
      <c r="D194" s="55">
        <f>C194-F194</f>
        <v>129.19999999999999</v>
      </c>
      <c r="E194" s="55">
        <v>120</v>
      </c>
      <c r="F194" s="62"/>
    </row>
    <row r="195" spans="1:6" x14ac:dyDescent="0.25">
      <c r="A195" s="20"/>
      <c r="B195" s="48" t="s">
        <v>80</v>
      </c>
      <c r="C195" s="55">
        <v>501</v>
      </c>
      <c r="D195" s="55">
        <f t="shared" ref="D195:D196" si="18">C195-F195</f>
        <v>501</v>
      </c>
      <c r="E195" s="55">
        <v>399</v>
      </c>
      <c r="F195" s="62"/>
    </row>
    <row r="196" spans="1:6" x14ac:dyDescent="0.25">
      <c r="A196" s="20"/>
      <c r="B196" s="50" t="s">
        <v>99</v>
      </c>
      <c r="C196" s="55">
        <v>422.5</v>
      </c>
      <c r="D196" s="55">
        <f t="shared" si="18"/>
        <v>422.5</v>
      </c>
      <c r="E196" s="55">
        <v>413.5</v>
      </c>
      <c r="F196" s="62"/>
    </row>
    <row r="197" spans="1:6" ht="21" x14ac:dyDescent="0.25">
      <c r="A197" s="20"/>
      <c r="B197" s="93" t="s">
        <v>104</v>
      </c>
      <c r="C197" s="55">
        <v>2.2000000000000002</v>
      </c>
      <c r="D197" s="55">
        <f>C197-F197</f>
        <v>0</v>
      </c>
      <c r="E197" s="55"/>
      <c r="F197" s="62">
        <v>2.2000000000000002</v>
      </c>
    </row>
    <row r="198" spans="1:6" x14ac:dyDescent="0.25">
      <c r="A198" s="20"/>
      <c r="B198" s="86" t="s">
        <v>113</v>
      </c>
      <c r="C198" s="109">
        <v>0.3</v>
      </c>
      <c r="D198" s="61">
        <f>C198-F198</f>
        <v>0.3</v>
      </c>
      <c r="E198" s="109">
        <v>0.3</v>
      </c>
      <c r="F198" s="110"/>
    </row>
    <row r="199" spans="1:6" ht="13.8" thickBot="1" x14ac:dyDescent="0.3">
      <c r="A199" s="21"/>
      <c r="B199" s="92" t="s">
        <v>21</v>
      </c>
      <c r="C199" s="58">
        <v>23</v>
      </c>
      <c r="D199" s="58">
        <f>C199-F199</f>
        <v>23</v>
      </c>
      <c r="E199" s="58">
        <v>13</v>
      </c>
      <c r="F199" s="67"/>
    </row>
    <row r="200" spans="1:6" x14ac:dyDescent="0.25">
      <c r="A200" s="16" t="s">
        <v>91</v>
      </c>
      <c r="B200" s="94" t="s">
        <v>81</v>
      </c>
      <c r="C200" s="68">
        <f>C201+C202+C203</f>
        <v>244.6</v>
      </c>
      <c r="D200" s="68">
        <f>D201+D202+D203</f>
        <v>243.79999999999998</v>
      </c>
      <c r="E200" s="68">
        <f>E201+E202+E203</f>
        <v>163.30000000000001</v>
      </c>
      <c r="F200" s="69">
        <f>F201+F202+F203</f>
        <v>0.8</v>
      </c>
    </row>
    <row r="201" spans="1:6" x14ac:dyDescent="0.25">
      <c r="A201" s="18"/>
      <c r="B201" s="95" t="s">
        <v>23</v>
      </c>
      <c r="C201" s="55"/>
      <c r="D201" s="55">
        <f>C201-F201</f>
        <v>0</v>
      </c>
      <c r="E201" s="55"/>
      <c r="F201" s="62"/>
    </row>
    <row r="202" spans="1:6" x14ac:dyDescent="0.25">
      <c r="A202" s="20"/>
      <c r="B202" s="48" t="s">
        <v>18</v>
      </c>
      <c r="C202" s="65">
        <v>234.6</v>
      </c>
      <c r="D202" s="55">
        <f>C202-F202</f>
        <v>234.6</v>
      </c>
      <c r="E202" s="65">
        <v>162.30000000000001</v>
      </c>
      <c r="F202" s="66"/>
    </row>
    <row r="203" spans="1:6" ht="13.8" thickBot="1" x14ac:dyDescent="0.3">
      <c r="A203" s="20"/>
      <c r="B203" s="85" t="s">
        <v>21</v>
      </c>
      <c r="C203" s="65">
        <v>10</v>
      </c>
      <c r="D203" s="65">
        <f>C203-F203</f>
        <v>9.1999999999999993</v>
      </c>
      <c r="E203" s="65">
        <v>1</v>
      </c>
      <c r="F203" s="66">
        <v>0.8</v>
      </c>
    </row>
    <row r="204" spans="1:6" x14ac:dyDescent="0.25">
      <c r="A204" s="27" t="s">
        <v>92</v>
      </c>
      <c r="B204" s="94" t="s">
        <v>82</v>
      </c>
      <c r="C204" s="77">
        <f>C205</f>
        <v>79</v>
      </c>
      <c r="D204" s="77">
        <f>C204-F204</f>
        <v>79</v>
      </c>
      <c r="E204" s="77">
        <f>E205</f>
        <v>74.900000000000006</v>
      </c>
      <c r="F204" s="78">
        <f>F205</f>
        <v>0</v>
      </c>
    </row>
    <row r="205" spans="1:6" ht="13.8" thickBot="1" x14ac:dyDescent="0.3">
      <c r="A205" s="28"/>
      <c r="B205" s="92" t="s">
        <v>23</v>
      </c>
      <c r="C205" s="58">
        <v>79</v>
      </c>
      <c r="D205" s="58">
        <f>C205-F205</f>
        <v>79</v>
      </c>
      <c r="E205" s="58">
        <v>74.900000000000006</v>
      </c>
      <c r="F205" s="67"/>
    </row>
    <row r="206" spans="1:6" x14ac:dyDescent="0.25">
      <c r="A206" s="27" t="s">
        <v>93</v>
      </c>
      <c r="B206" s="49" t="s">
        <v>83</v>
      </c>
      <c r="C206" s="79">
        <f>C207</f>
        <v>18</v>
      </c>
      <c r="D206" s="79">
        <f>D207</f>
        <v>18</v>
      </c>
      <c r="E206" s="79">
        <f>E207</f>
        <v>0</v>
      </c>
      <c r="F206" s="80">
        <f>F207</f>
        <v>0</v>
      </c>
    </row>
    <row r="207" spans="1:6" ht="13.8" thickBot="1" x14ac:dyDescent="0.3">
      <c r="A207" s="18"/>
      <c r="B207" s="96" t="s">
        <v>23</v>
      </c>
      <c r="C207" s="65">
        <v>18</v>
      </c>
      <c r="D207" s="65">
        <f>C207-F207</f>
        <v>18</v>
      </c>
      <c r="E207" s="65"/>
      <c r="F207" s="66"/>
    </row>
    <row r="208" spans="1:6" x14ac:dyDescent="0.25">
      <c r="A208" s="16"/>
      <c r="B208" s="49" t="s">
        <v>84</v>
      </c>
      <c r="C208" s="68">
        <f>SUM(C209:C223)</f>
        <v>33658.69999999999</v>
      </c>
      <c r="D208" s="68">
        <f>SUM(D209:D223)</f>
        <v>30416.499999999996</v>
      </c>
      <c r="E208" s="68">
        <f>SUM(E209:E223)</f>
        <v>19756.199999999993</v>
      </c>
      <c r="F208" s="69">
        <f>SUM(F209:F223)</f>
        <v>3242.1999999999994</v>
      </c>
    </row>
    <row r="209" spans="1:6" x14ac:dyDescent="0.25">
      <c r="A209" s="24"/>
      <c r="B209" s="50" t="s">
        <v>23</v>
      </c>
      <c r="C209" s="55">
        <f>C17+C35+C39+C43+C47+C51+C55+C59+C63+C67+C71+C75+C79+C82+C87+C91+C97+C101+C108+C112+C117+C123+C129+C135+C141+C147+C153+C159+C165+C170+C176+C181+C186+C193+C201+C205+C207</f>
        <v>17710.5</v>
      </c>
      <c r="D209" s="55">
        <f t="shared" ref="D209:D223" si="19">C209-F209</f>
        <v>16632.2</v>
      </c>
      <c r="E209" s="55">
        <f>E17+E35+E39+E43+E47+E51+E55+E59+E63+E67+E71+E75+E79+E82+E87+E91+E97+E101+E108+E112+E117+E123+E129+E135+E141+E147+E153+E159+E165+E170+E176+E181+E186+E193+E201+E205+E207</f>
        <v>10026.9</v>
      </c>
      <c r="F209" s="62">
        <f>F17+F35+F39+F43+F47+F51+F55+F59+F63+F67+F71+F75+F79+F82+F87+F91+F97+F101+F108+F112+F117+F123+F129+F135+F141+F147+F153+F159+F165+F170+F176+F181+F186+F193+F201+F205+F207</f>
        <v>1078.3</v>
      </c>
    </row>
    <row r="210" spans="1:6" x14ac:dyDescent="0.25">
      <c r="A210" s="25"/>
      <c r="B210" s="50" t="s">
        <v>17</v>
      </c>
      <c r="C210" s="55">
        <f>C21+C102+C92</f>
        <v>621.29999999999995</v>
      </c>
      <c r="D210" s="55">
        <f t="shared" si="19"/>
        <v>0</v>
      </c>
      <c r="E210" s="55">
        <f>E21+E102+E92</f>
        <v>0</v>
      </c>
      <c r="F210" s="62">
        <f>F21+F102+F92</f>
        <v>621.29999999999995</v>
      </c>
    </row>
    <row r="211" spans="1:6" x14ac:dyDescent="0.25">
      <c r="A211" s="23"/>
      <c r="B211" s="50" t="s">
        <v>18</v>
      </c>
      <c r="C211" s="97">
        <f>C22+C36+C40+C44+C48+C52+C56+C60+C64+C68+C72+C76+C80+C98+C103+C109+C113+C166+C171+C177+C182+C188+C194+C202</f>
        <v>3682.8000000000006</v>
      </c>
      <c r="D211" s="55">
        <f t="shared" si="19"/>
        <v>3682.8000000000006</v>
      </c>
      <c r="E211" s="55">
        <f>E22+E36+E40+E44+E48+E52+E56+E60+E64+E68+E72+E76+E80+E98+E103+E109+E113+E166+E171+E177+E182+E188+E194+E202</f>
        <v>1962.1</v>
      </c>
      <c r="F211" s="62">
        <f>F22+F36+F40+F44+F48+F52+F56+F60+F64+F68+F72+F76+F80+F88+F98+F103+F109+F113+F166+F171+F177+F182+F188+F194+F202</f>
        <v>0</v>
      </c>
    </row>
    <row r="212" spans="1:6" ht="12" customHeight="1" x14ac:dyDescent="0.25">
      <c r="A212" s="23"/>
      <c r="B212" s="48" t="s">
        <v>80</v>
      </c>
      <c r="C212" s="97">
        <f>C195</f>
        <v>501</v>
      </c>
      <c r="D212" s="55">
        <f t="shared" si="19"/>
        <v>501</v>
      </c>
      <c r="E212" s="55">
        <f>E195</f>
        <v>399</v>
      </c>
      <c r="F212" s="62">
        <f>F195</f>
        <v>0</v>
      </c>
    </row>
    <row r="213" spans="1:6" hidden="1" x14ac:dyDescent="0.25">
      <c r="A213" s="23"/>
      <c r="B213" s="50" t="s">
        <v>19</v>
      </c>
      <c r="C213" s="97">
        <f>C24</f>
        <v>0</v>
      </c>
      <c r="D213" s="55">
        <f t="shared" si="19"/>
        <v>0</v>
      </c>
      <c r="E213" s="55">
        <f>E24</f>
        <v>0</v>
      </c>
      <c r="F213" s="62">
        <f>F24</f>
        <v>0</v>
      </c>
    </row>
    <row r="214" spans="1:6" ht="12" customHeight="1" x14ac:dyDescent="0.25">
      <c r="A214" s="23"/>
      <c r="B214" s="50" t="s">
        <v>99</v>
      </c>
      <c r="C214" s="97">
        <f>C25+C114+C118+C124+C130+C136+C142+C148+C154+C160+C167+C172+C178+C183+C189+C196</f>
        <v>7233.5999999999995</v>
      </c>
      <c r="D214" s="55">
        <f t="shared" si="19"/>
        <v>7230.0999999999995</v>
      </c>
      <c r="E214" s="55">
        <f>E25+E114+E118+E124+E130+E136+E142+E148+E154+E160+E167+E172+E178+E183+E189+E196</f>
        <v>6854.1999999999989</v>
      </c>
      <c r="F214" s="62">
        <f>F25+F114+F118+F124+F130+F136+F142+F148+F154+F160+F167+F172+F178+F183+F189+F196</f>
        <v>3.5</v>
      </c>
    </row>
    <row r="215" spans="1:6" ht="13.5" customHeight="1" x14ac:dyDescent="0.25">
      <c r="A215" s="23"/>
      <c r="B215" s="85" t="s">
        <v>20</v>
      </c>
      <c r="C215" s="98">
        <f t="shared" ref="C215:F215" si="20">C26</f>
        <v>1342.9</v>
      </c>
      <c r="D215" s="55">
        <f t="shared" si="19"/>
        <v>507.50000000000011</v>
      </c>
      <c r="E215" s="65">
        <f t="shared" si="20"/>
        <v>0</v>
      </c>
      <c r="F215" s="66">
        <f t="shared" si="20"/>
        <v>835.4</v>
      </c>
    </row>
    <row r="216" spans="1:6" ht="25.5" customHeight="1" x14ac:dyDescent="0.25">
      <c r="A216" s="23"/>
      <c r="B216" s="86" t="s">
        <v>104</v>
      </c>
      <c r="C216" s="98">
        <f>C27+C119+C125+C131+C137+C143+C149+C155+C161+C197</f>
        <v>73.600000000000009</v>
      </c>
      <c r="D216" s="55">
        <f t="shared" si="19"/>
        <v>71.400000000000006</v>
      </c>
      <c r="E216" s="65">
        <f>E27+E119+E125+E131+E137+E143+E149+E155+E161+E197</f>
        <v>0</v>
      </c>
      <c r="F216" s="66">
        <f>F27+F119+F125+F131+F137+F143+F149+F155+F161+F197</f>
        <v>2.2000000000000002</v>
      </c>
    </row>
    <row r="217" spans="1:6" ht="14.25" customHeight="1" x14ac:dyDescent="0.25">
      <c r="A217" s="23"/>
      <c r="B217" s="86" t="s">
        <v>113</v>
      </c>
      <c r="C217" s="98">
        <f>C32+C84+C88+C94+C105+C120+C126+C132+C138+C144+C150+C156+C162+C173+C190+C198</f>
        <v>353.59999999999997</v>
      </c>
      <c r="D217" s="55">
        <f>C217-F217</f>
        <v>347.4</v>
      </c>
      <c r="E217" s="98">
        <f>E32+E84+E88+E94+E105+E120+E126+E132+E138+E144+E150+E156+E162+E173+E190+E198</f>
        <v>208.6</v>
      </c>
      <c r="F217" s="108">
        <f>F32+F84+F88+F94+F105+F120+F126+F132+F138+F144+F150+F156+F162+F173+F190+F198</f>
        <v>6.2</v>
      </c>
    </row>
    <row r="218" spans="1:6" ht="12.75" customHeight="1" x14ac:dyDescent="0.25">
      <c r="A218" s="23"/>
      <c r="B218" s="87" t="s">
        <v>106</v>
      </c>
      <c r="C218" s="98">
        <f>C28</f>
        <v>111.6</v>
      </c>
      <c r="D218" s="55">
        <f t="shared" si="19"/>
        <v>111.6</v>
      </c>
      <c r="E218" s="65">
        <f t="shared" ref="E218:F220" si="21">E28</f>
        <v>3.7</v>
      </c>
      <c r="F218" s="66">
        <f t="shared" si="21"/>
        <v>0</v>
      </c>
    </row>
    <row r="219" spans="1:6" ht="12.75" customHeight="1" x14ac:dyDescent="0.25">
      <c r="A219" s="23"/>
      <c r="B219" s="87" t="s">
        <v>107</v>
      </c>
      <c r="C219" s="98">
        <f>C29</f>
        <v>16.3</v>
      </c>
      <c r="D219" s="55">
        <f t="shared" si="19"/>
        <v>16.3</v>
      </c>
      <c r="E219" s="65">
        <f t="shared" si="21"/>
        <v>14.8</v>
      </c>
      <c r="F219" s="66">
        <f t="shared" si="21"/>
        <v>0</v>
      </c>
    </row>
    <row r="220" spans="1:6" ht="27" customHeight="1" x14ac:dyDescent="0.25">
      <c r="A220" s="23"/>
      <c r="B220" s="114" t="s">
        <v>114</v>
      </c>
      <c r="C220" s="98">
        <f>C30</f>
        <v>122.3</v>
      </c>
      <c r="D220" s="55">
        <f t="shared" si="19"/>
        <v>122.3</v>
      </c>
      <c r="E220" s="65">
        <f t="shared" si="21"/>
        <v>4.5999999999999996</v>
      </c>
      <c r="F220" s="66">
        <f t="shared" si="21"/>
        <v>0</v>
      </c>
    </row>
    <row r="221" spans="1:6" ht="16.5" customHeight="1" x14ac:dyDescent="0.25">
      <c r="A221" s="23"/>
      <c r="B221" s="87" t="s">
        <v>108</v>
      </c>
      <c r="C221" s="98">
        <f>C83</f>
        <v>26.7</v>
      </c>
      <c r="D221" s="55">
        <f t="shared" si="19"/>
        <v>0</v>
      </c>
      <c r="E221" s="65">
        <f>E83</f>
        <v>0</v>
      </c>
      <c r="F221" s="66">
        <f>F83</f>
        <v>26.7</v>
      </c>
    </row>
    <row r="222" spans="1:6" ht="12" customHeight="1" x14ac:dyDescent="0.25">
      <c r="A222" s="23"/>
      <c r="B222" s="85" t="s">
        <v>95</v>
      </c>
      <c r="C222" s="98">
        <f>C31+C93</f>
        <v>836.3</v>
      </c>
      <c r="D222" s="55">
        <f t="shared" si="19"/>
        <v>199.79999999999995</v>
      </c>
      <c r="E222" s="65">
        <f>E31+E93</f>
        <v>29.7</v>
      </c>
      <c r="F222" s="66">
        <f>F31+F93</f>
        <v>636.5</v>
      </c>
    </row>
    <row r="223" spans="1:6" ht="13.8" thickBot="1" x14ac:dyDescent="0.3">
      <c r="A223" s="30"/>
      <c r="B223" s="88" t="s">
        <v>21</v>
      </c>
      <c r="C223" s="99">
        <f>C33+C37+C41+C45+C49+C53+C57+C61+C65+C69+C73+C77+C85+C89+C95+C99+C106+C110+C115+C121+C127+C133+C139+C145+C151+C157+C163+C168+C174+C179+C184+C191+C199+C203</f>
        <v>1026.1999999999998</v>
      </c>
      <c r="D223" s="58">
        <f t="shared" si="19"/>
        <v>994.0999999999998</v>
      </c>
      <c r="E223" s="58">
        <f>E33+E37+E41+E45+E49+E53+E57+E61+E65+E69+E73+E77+E85+E89+E95+E99+E106+E110+E115+E121+E127+E133+E139+E145+E151+E157+E163+E168+E174+E179+E184+E191+E199+E203</f>
        <v>252.59999999999997</v>
      </c>
      <c r="F223" s="67">
        <f>F33+F37+F41+F45+F49+F53+F57+F61+F65+F69+F73+F77+F85+F89+F95+F99+F106+F110+F115+F121+F127+F133+F139+F145+F151+F157+F163+F168+F174+F179+F184+F191+F199+F203</f>
        <v>32.1</v>
      </c>
    </row>
    <row r="224" spans="1:6" ht="13.8" thickBot="1" x14ac:dyDescent="0.3">
      <c r="A224" s="31" t="s">
        <v>94</v>
      </c>
      <c r="B224" s="32" t="s">
        <v>110</v>
      </c>
      <c r="C224" s="81">
        <v>821.3</v>
      </c>
      <c r="D224" s="81">
        <f>C224-F224</f>
        <v>821.3</v>
      </c>
      <c r="E224" s="81"/>
      <c r="F224" s="82"/>
    </row>
    <row r="225" spans="1:6" ht="13.8" thickBot="1" x14ac:dyDescent="0.3">
      <c r="A225" s="33"/>
      <c r="B225" s="34" t="s">
        <v>85</v>
      </c>
      <c r="C225" s="83">
        <f>C208+C224</f>
        <v>34479.999999999993</v>
      </c>
      <c r="D225" s="83">
        <f>D208+D224</f>
        <v>31237.799999999996</v>
      </c>
      <c r="E225" s="83">
        <f>E208+E224</f>
        <v>19756.199999999993</v>
      </c>
      <c r="F225" s="84">
        <f>F208+F224</f>
        <v>3242.1999999999994</v>
      </c>
    </row>
  </sheetData>
  <mergeCells count="3">
    <mergeCell ref="C2:F5"/>
    <mergeCell ref="A7:F7"/>
    <mergeCell ref="B8:F8"/>
  </mergeCells>
  <phoneticPr fontId="1" type="noConversion"/>
  <pageMargins left="1.1811023622047245" right="0.39370078740157483" top="0.74803149606299213" bottom="0.39370078740157483" header="0.31496062992125984" footer="0.31496062992125984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2priedas</vt:lpstr>
      <vt:lpstr>'2priedas'!Print_Titles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2021-09-15T08:03:57Z</cp:lastPrinted>
  <dcterms:created xsi:type="dcterms:W3CDTF">2011-11-09T13:34:59Z</dcterms:created>
  <dcterms:modified xsi:type="dcterms:W3CDTF">2021-09-15T08:04:19Z</dcterms:modified>
</cp:coreProperties>
</file>