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22 metai\Rugpjūtis\"/>
    </mc:Choice>
  </mc:AlternateContent>
  <xr:revisionPtr revIDLastSave="0" documentId="8_{816792C3-F34A-4246-AE24-FA88FECEE6D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priedas" sheetId="3" r:id="rId1"/>
  </sheets>
  <definedNames>
    <definedName name="_xlnm.Print_Titles" localSheetId="0">'2priedas'!$10:$15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0" i="3" l="1"/>
  <c r="H151" i="3"/>
  <c r="H152" i="3"/>
  <c r="H153" i="3"/>
  <c r="C178" i="3"/>
  <c r="D177" i="3"/>
  <c r="D176" i="3"/>
  <c r="D175" i="3"/>
  <c r="D174" i="3"/>
  <c r="D173" i="3"/>
  <c r="F172" i="3"/>
  <c r="E172" i="3"/>
  <c r="C172" i="3"/>
  <c r="D171" i="3"/>
  <c r="D170" i="3"/>
  <c r="D169" i="3"/>
  <c r="D168" i="3"/>
  <c r="D167" i="3"/>
  <c r="F166" i="3"/>
  <c r="E166" i="3"/>
  <c r="C166" i="3"/>
  <c r="D165" i="3"/>
  <c r="D164" i="3"/>
  <c r="D163" i="3"/>
  <c r="D162" i="3"/>
  <c r="D161" i="3"/>
  <c r="F160" i="3"/>
  <c r="E160" i="3"/>
  <c r="C160" i="3"/>
  <c r="D159" i="3"/>
  <c r="D158" i="3"/>
  <c r="D157" i="3"/>
  <c r="D156" i="3"/>
  <c r="D155" i="3"/>
  <c r="F154" i="3"/>
  <c r="E154" i="3"/>
  <c r="C154" i="3"/>
  <c r="D153" i="3"/>
  <c r="D152" i="3"/>
  <c r="D151" i="3"/>
  <c r="D150" i="3"/>
  <c r="D149" i="3"/>
  <c r="F148" i="3"/>
  <c r="E148" i="3"/>
  <c r="C148" i="3"/>
  <c r="D147" i="3"/>
  <c r="D146" i="3"/>
  <c r="D145" i="3"/>
  <c r="D144" i="3"/>
  <c r="D143" i="3"/>
  <c r="F142" i="3"/>
  <c r="E142" i="3"/>
  <c r="C142" i="3"/>
  <c r="D141" i="3"/>
  <c r="D140" i="3"/>
  <c r="D139" i="3"/>
  <c r="D138" i="3"/>
  <c r="D137" i="3"/>
  <c r="F136" i="3"/>
  <c r="E136" i="3"/>
  <c r="C136" i="3"/>
  <c r="D135" i="3"/>
  <c r="D134" i="3"/>
  <c r="D133" i="3"/>
  <c r="D132" i="3"/>
  <c r="D131" i="3"/>
  <c r="F130" i="3"/>
  <c r="E130" i="3"/>
  <c r="C130" i="3"/>
  <c r="D129" i="3"/>
  <c r="D128" i="3"/>
  <c r="D127" i="3"/>
  <c r="D126" i="3"/>
  <c r="F125" i="3"/>
  <c r="E125" i="3"/>
  <c r="C125" i="3"/>
  <c r="D124" i="3"/>
  <c r="D123" i="3"/>
  <c r="D122" i="3"/>
  <c r="D121" i="3"/>
  <c r="F120" i="3"/>
  <c r="E120" i="3"/>
  <c r="C120" i="3"/>
  <c r="D119" i="3"/>
  <c r="D118" i="3"/>
  <c r="D117" i="3"/>
  <c r="D116" i="3"/>
  <c r="D115" i="3"/>
  <c r="D114" i="3"/>
  <c r="F113" i="3"/>
  <c r="E113" i="3"/>
  <c r="C113" i="3"/>
  <c r="D112" i="3"/>
  <c r="D109" i="3" s="1"/>
  <c r="D111" i="3"/>
  <c r="D110" i="3"/>
  <c r="F109" i="3"/>
  <c r="E109" i="3"/>
  <c r="C109" i="3"/>
  <c r="D108" i="3"/>
  <c r="D107" i="3"/>
  <c r="D106" i="3"/>
  <c r="D105" i="3"/>
  <c r="D104" i="3"/>
  <c r="F103" i="3"/>
  <c r="E103" i="3"/>
  <c r="C103" i="3"/>
  <c r="D102" i="3"/>
  <c r="D101" i="3"/>
  <c r="D100" i="3"/>
  <c r="F99" i="3"/>
  <c r="E99" i="3"/>
  <c r="C99" i="3"/>
  <c r="D98" i="3"/>
  <c r="D97" i="3"/>
  <c r="D96" i="3"/>
  <c r="D95" i="3"/>
  <c r="F94" i="3"/>
  <c r="E94" i="3"/>
  <c r="C94" i="3"/>
  <c r="D93" i="3"/>
  <c r="D92" i="3"/>
  <c r="F91" i="3"/>
  <c r="E91" i="3"/>
  <c r="C91" i="3"/>
  <c r="D90" i="3"/>
  <c r="D89" i="3"/>
  <c r="D88" i="3"/>
  <c r="D87" i="3"/>
  <c r="F86" i="3"/>
  <c r="E86" i="3"/>
  <c r="C86" i="3"/>
  <c r="D85" i="3"/>
  <c r="D84" i="3"/>
  <c r="D83" i="3"/>
  <c r="D82" i="3"/>
  <c r="F81" i="3"/>
  <c r="E81" i="3"/>
  <c r="C81" i="3"/>
  <c r="D80" i="3"/>
  <c r="D79" i="3"/>
  <c r="D78" i="3"/>
  <c r="D77" i="3"/>
  <c r="F76" i="3"/>
  <c r="E76" i="3"/>
  <c r="C76" i="3"/>
  <c r="D75" i="3"/>
  <c r="D74" i="3"/>
  <c r="D73" i="3"/>
  <c r="D72" i="3"/>
  <c r="F71" i="3"/>
  <c r="E71" i="3"/>
  <c r="C71" i="3"/>
  <c r="D70" i="3"/>
  <c r="D69" i="3"/>
  <c r="D68" i="3"/>
  <c r="D67" i="3"/>
  <c r="F66" i="3"/>
  <c r="E66" i="3"/>
  <c r="C66" i="3"/>
  <c r="D65" i="3"/>
  <c r="D64" i="3"/>
  <c r="D63" i="3"/>
  <c r="D62" i="3"/>
  <c r="F61" i="3"/>
  <c r="E61" i="3"/>
  <c r="C61" i="3"/>
  <c r="D60" i="3"/>
  <c r="D59" i="3"/>
  <c r="D58" i="3"/>
  <c r="D57" i="3"/>
  <c r="F56" i="3"/>
  <c r="E56" i="3"/>
  <c r="C56" i="3"/>
  <c r="D55" i="3"/>
  <c r="D54" i="3"/>
  <c r="D53" i="3"/>
  <c r="D52" i="3"/>
  <c r="F51" i="3"/>
  <c r="E51" i="3"/>
  <c r="C51" i="3"/>
  <c r="D50" i="3"/>
  <c r="D49" i="3"/>
  <c r="D48" i="3"/>
  <c r="D47" i="3"/>
  <c r="F46" i="3"/>
  <c r="E46" i="3"/>
  <c r="C46" i="3"/>
  <c r="D91" i="3" l="1"/>
  <c r="D172" i="3"/>
  <c r="D99" i="3"/>
  <c r="D130" i="3"/>
  <c r="D148" i="3"/>
  <c r="D56" i="3"/>
  <c r="D76" i="3"/>
  <c r="D51" i="3"/>
  <c r="D71" i="3"/>
  <c r="D94" i="3"/>
  <c r="D113" i="3"/>
  <c r="D125" i="3"/>
  <c r="D154" i="3"/>
  <c r="D46" i="3"/>
  <c r="D66" i="3"/>
  <c r="D86" i="3"/>
  <c r="D103" i="3"/>
  <c r="D120" i="3"/>
  <c r="D142" i="3"/>
  <c r="D61" i="3"/>
  <c r="D81" i="3"/>
  <c r="D136" i="3"/>
  <c r="D160" i="3"/>
  <c r="D166" i="3"/>
  <c r="H241" i="3"/>
  <c r="J240" i="3"/>
  <c r="I240" i="3"/>
  <c r="G240" i="3"/>
  <c r="J239" i="3"/>
  <c r="I239" i="3"/>
  <c r="G239" i="3"/>
  <c r="J238" i="3"/>
  <c r="I238" i="3"/>
  <c r="G238" i="3"/>
  <c r="J237" i="3"/>
  <c r="I237" i="3"/>
  <c r="G237" i="3"/>
  <c r="J236" i="3"/>
  <c r="I236" i="3"/>
  <c r="G236" i="3"/>
  <c r="J235" i="3"/>
  <c r="I235" i="3"/>
  <c r="G235" i="3"/>
  <c r="J234" i="3"/>
  <c r="I234" i="3"/>
  <c r="G234" i="3"/>
  <c r="J233" i="3"/>
  <c r="I233" i="3"/>
  <c r="G233" i="3"/>
  <c r="J232" i="3"/>
  <c r="I232" i="3"/>
  <c r="G232" i="3"/>
  <c r="J231" i="3"/>
  <c r="I231" i="3"/>
  <c r="G231" i="3"/>
  <c r="J230" i="3"/>
  <c r="I230" i="3"/>
  <c r="G230" i="3"/>
  <c r="J229" i="3"/>
  <c r="I229" i="3"/>
  <c r="G229" i="3"/>
  <c r="J228" i="3"/>
  <c r="I228" i="3"/>
  <c r="G228" i="3"/>
  <c r="J227" i="3"/>
  <c r="I227" i="3"/>
  <c r="G227" i="3"/>
  <c r="J226" i="3"/>
  <c r="I226" i="3"/>
  <c r="G226" i="3"/>
  <c r="H224" i="3"/>
  <c r="H223" i="3" s="1"/>
  <c r="J223" i="3"/>
  <c r="I223" i="3"/>
  <c r="G223" i="3"/>
  <c r="H222" i="3"/>
  <c r="J221" i="3"/>
  <c r="I221" i="3"/>
  <c r="G221" i="3"/>
  <c r="H221" i="3" s="1"/>
  <c r="H220" i="3"/>
  <c r="H219" i="3"/>
  <c r="H218" i="3"/>
  <c r="J217" i="3"/>
  <c r="I217" i="3"/>
  <c r="G217" i="3"/>
  <c r="H216" i="3"/>
  <c r="H215" i="3"/>
  <c r="H214" i="3"/>
  <c r="H213" i="3"/>
  <c r="H212" i="3"/>
  <c r="H211" i="3"/>
  <c r="H210" i="3"/>
  <c r="J209" i="3"/>
  <c r="I209" i="3"/>
  <c r="G209" i="3"/>
  <c r="H208" i="3"/>
  <c r="H207" i="3"/>
  <c r="H206" i="3"/>
  <c r="H205" i="3"/>
  <c r="H204" i="3"/>
  <c r="H203" i="3"/>
  <c r="J202" i="3"/>
  <c r="I202" i="3"/>
  <c r="G202" i="3"/>
  <c r="H201" i="3"/>
  <c r="H200" i="3"/>
  <c r="H199" i="3"/>
  <c r="H198" i="3"/>
  <c r="H197" i="3"/>
  <c r="J196" i="3"/>
  <c r="I196" i="3"/>
  <c r="G196" i="3"/>
  <c r="H195" i="3"/>
  <c r="H194" i="3"/>
  <c r="H193" i="3"/>
  <c r="H192" i="3"/>
  <c r="H191" i="3"/>
  <c r="J190" i="3"/>
  <c r="I190" i="3"/>
  <c r="G190" i="3"/>
  <c r="H189" i="3"/>
  <c r="H188" i="3"/>
  <c r="H187" i="3"/>
  <c r="H186" i="3"/>
  <c r="H185" i="3"/>
  <c r="J184" i="3"/>
  <c r="I184" i="3"/>
  <c r="G184" i="3"/>
  <c r="H183" i="3"/>
  <c r="H182" i="3"/>
  <c r="H181" i="3"/>
  <c r="H180" i="3"/>
  <c r="H179" i="3"/>
  <c r="J178" i="3"/>
  <c r="I178" i="3"/>
  <c r="G178" i="3"/>
  <c r="H177" i="3"/>
  <c r="H176" i="3"/>
  <c r="H175" i="3"/>
  <c r="H174" i="3"/>
  <c r="H173" i="3"/>
  <c r="J172" i="3"/>
  <c r="I172" i="3"/>
  <c r="G172" i="3"/>
  <c r="H171" i="3"/>
  <c r="H170" i="3"/>
  <c r="H169" i="3"/>
  <c r="H168" i="3"/>
  <c r="H167" i="3"/>
  <c r="J166" i="3"/>
  <c r="I166" i="3"/>
  <c r="G166" i="3"/>
  <c r="H165" i="3"/>
  <c r="H164" i="3"/>
  <c r="H163" i="3"/>
  <c r="H162" i="3"/>
  <c r="H161" i="3"/>
  <c r="J160" i="3"/>
  <c r="I160" i="3"/>
  <c r="G160" i="3"/>
  <c r="H159" i="3"/>
  <c r="H158" i="3"/>
  <c r="H157" i="3"/>
  <c r="H156" i="3"/>
  <c r="H155" i="3"/>
  <c r="J154" i="3"/>
  <c r="I154" i="3"/>
  <c r="G154" i="3"/>
  <c r="H149" i="3"/>
  <c r="H148" i="3" s="1"/>
  <c r="J148" i="3"/>
  <c r="I148" i="3"/>
  <c r="G148" i="3"/>
  <c r="H147" i="3"/>
  <c r="H146" i="3"/>
  <c r="H145" i="3"/>
  <c r="H144" i="3"/>
  <c r="H143" i="3"/>
  <c r="J142" i="3"/>
  <c r="I142" i="3"/>
  <c r="G142" i="3"/>
  <c r="H141" i="3"/>
  <c r="H140" i="3"/>
  <c r="H139" i="3"/>
  <c r="H138" i="3"/>
  <c r="H137" i="3"/>
  <c r="J136" i="3"/>
  <c r="I136" i="3"/>
  <c r="G136" i="3"/>
  <c r="H135" i="3"/>
  <c r="H134" i="3"/>
  <c r="H133" i="3"/>
  <c r="H132" i="3"/>
  <c r="H131" i="3"/>
  <c r="J130" i="3"/>
  <c r="I130" i="3"/>
  <c r="G130" i="3"/>
  <c r="H129" i="3"/>
  <c r="H128" i="3"/>
  <c r="H127" i="3"/>
  <c r="H126" i="3"/>
  <c r="J125" i="3"/>
  <c r="I125" i="3"/>
  <c r="G125" i="3"/>
  <c r="H124" i="3"/>
  <c r="H123" i="3"/>
  <c r="H122" i="3"/>
  <c r="H121" i="3"/>
  <c r="J120" i="3"/>
  <c r="I120" i="3"/>
  <c r="G120" i="3"/>
  <c r="H119" i="3"/>
  <c r="H118" i="3"/>
  <c r="H117" i="3"/>
  <c r="H116" i="3"/>
  <c r="H115" i="3"/>
  <c r="H114" i="3"/>
  <c r="J113" i="3"/>
  <c r="I113" i="3"/>
  <c r="G113" i="3"/>
  <c r="H112" i="3"/>
  <c r="H111" i="3"/>
  <c r="H110" i="3"/>
  <c r="J109" i="3"/>
  <c r="I109" i="3"/>
  <c r="G109" i="3"/>
  <c r="H108" i="3"/>
  <c r="H107" i="3"/>
  <c r="H106" i="3"/>
  <c r="H105" i="3"/>
  <c r="H104" i="3"/>
  <c r="J103" i="3"/>
  <c r="I103" i="3"/>
  <c r="G103" i="3"/>
  <c r="H102" i="3"/>
  <c r="H101" i="3"/>
  <c r="H100" i="3"/>
  <c r="J99" i="3"/>
  <c r="I99" i="3"/>
  <c r="G99" i="3"/>
  <c r="H98" i="3"/>
  <c r="H97" i="3"/>
  <c r="H96" i="3"/>
  <c r="H95" i="3"/>
  <c r="J94" i="3"/>
  <c r="I94" i="3"/>
  <c r="G94" i="3"/>
  <c r="H93" i="3"/>
  <c r="H92" i="3"/>
  <c r="J91" i="3"/>
  <c r="I91" i="3"/>
  <c r="G91" i="3"/>
  <c r="H90" i="3"/>
  <c r="H89" i="3"/>
  <c r="H88" i="3"/>
  <c r="H87" i="3"/>
  <c r="J86" i="3"/>
  <c r="I86" i="3"/>
  <c r="G86" i="3"/>
  <c r="H85" i="3"/>
  <c r="H84" i="3"/>
  <c r="H83" i="3"/>
  <c r="H82" i="3"/>
  <c r="J81" i="3"/>
  <c r="I81" i="3"/>
  <c r="G81" i="3"/>
  <c r="H80" i="3"/>
  <c r="H79" i="3"/>
  <c r="H78" i="3"/>
  <c r="H77" i="3"/>
  <c r="J76" i="3"/>
  <c r="I76" i="3"/>
  <c r="G76" i="3"/>
  <c r="H75" i="3"/>
  <c r="H74" i="3"/>
  <c r="H73" i="3"/>
  <c r="H72" i="3"/>
  <c r="J71" i="3"/>
  <c r="I71" i="3"/>
  <c r="G71" i="3"/>
  <c r="H70" i="3"/>
  <c r="H69" i="3"/>
  <c r="H68" i="3"/>
  <c r="H67" i="3"/>
  <c r="J66" i="3"/>
  <c r="I66" i="3"/>
  <c r="G66" i="3"/>
  <c r="H65" i="3"/>
  <c r="H64" i="3"/>
  <c r="H63" i="3"/>
  <c r="H62" i="3"/>
  <c r="J61" i="3"/>
  <c r="I61" i="3"/>
  <c r="G61" i="3"/>
  <c r="H60" i="3"/>
  <c r="H59" i="3"/>
  <c r="H58" i="3"/>
  <c r="H57" i="3"/>
  <c r="J56" i="3"/>
  <c r="I56" i="3"/>
  <c r="G56" i="3"/>
  <c r="H55" i="3"/>
  <c r="H54" i="3"/>
  <c r="H53" i="3"/>
  <c r="H52" i="3"/>
  <c r="J51" i="3"/>
  <c r="I51" i="3"/>
  <c r="G51" i="3"/>
  <c r="H50" i="3"/>
  <c r="H48" i="3"/>
  <c r="H47" i="3"/>
  <c r="J46" i="3"/>
  <c r="I46" i="3"/>
  <c r="G46" i="3"/>
  <c r="H45" i="3"/>
  <c r="H44" i="3"/>
  <c r="H43" i="3"/>
  <c r="H42" i="3"/>
  <c r="J41" i="3"/>
  <c r="I41" i="3"/>
  <c r="G41" i="3"/>
  <c r="H40" i="3"/>
  <c r="H39" i="3"/>
  <c r="H38" i="3"/>
  <c r="H37" i="3"/>
  <c r="J36" i="3"/>
  <c r="I36" i="3"/>
  <c r="G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J16" i="3"/>
  <c r="I16" i="3"/>
  <c r="G16" i="3"/>
  <c r="D241" i="3"/>
  <c r="F240" i="3"/>
  <c r="E240" i="3"/>
  <c r="C240" i="3"/>
  <c r="F239" i="3"/>
  <c r="E239" i="3"/>
  <c r="C239" i="3"/>
  <c r="F238" i="3"/>
  <c r="E238" i="3"/>
  <c r="C238" i="3"/>
  <c r="F237" i="3"/>
  <c r="E237" i="3"/>
  <c r="C237" i="3"/>
  <c r="F236" i="3"/>
  <c r="E236" i="3"/>
  <c r="C236" i="3"/>
  <c r="F235" i="3"/>
  <c r="E235" i="3"/>
  <c r="C235" i="3"/>
  <c r="F234" i="3"/>
  <c r="E234" i="3"/>
  <c r="C234" i="3"/>
  <c r="F233" i="3"/>
  <c r="E233" i="3"/>
  <c r="C233" i="3"/>
  <c r="F232" i="3"/>
  <c r="E232" i="3"/>
  <c r="C232" i="3"/>
  <c r="F231" i="3"/>
  <c r="E231" i="3"/>
  <c r="C231" i="3"/>
  <c r="F230" i="3"/>
  <c r="E230" i="3"/>
  <c r="C230" i="3"/>
  <c r="F229" i="3"/>
  <c r="E229" i="3"/>
  <c r="C229" i="3"/>
  <c r="F228" i="3"/>
  <c r="E228" i="3"/>
  <c r="C228" i="3"/>
  <c r="F227" i="3"/>
  <c r="E227" i="3"/>
  <c r="C227" i="3"/>
  <c r="F226" i="3"/>
  <c r="E226" i="3"/>
  <c r="C226" i="3"/>
  <c r="D224" i="3"/>
  <c r="D223" i="3" s="1"/>
  <c r="F223" i="3"/>
  <c r="E223" i="3"/>
  <c r="C223" i="3"/>
  <c r="D222" i="3"/>
  <c r="F221" i="3"/>
  <c r="E221" i="3"/>
  <c r="C221" i="3"/>
  <c r="D221" i="3" s="1"/>
  <c r="D220" i="3"/>
  <c r="D219" i="3"/>
  <c r="D218" i="3"/>
  <c r="F217" i="3"/>
  <c r="E217" i="3"/>
  <c r="C217" i="3"/>
  <c r="D216" i="3"/>
  <c r="D215" i="3"/>
  <c r="D214" i="3"/>
  <c r="D213" i="3"/>
  <c r="D212" i="3"/>
  <c r="D211" i="3"/>
  <c r="D210" i="3"/>
  <c r="F209" i="3"/>
  <c r="E209" i="3"/>
  <c r="C209" i="3"/>
  <c r="D208" i="3"/>
  <c r="D207" i="3"/>
  <c r="D206" i="3"/>
  <c r="D205" i="3"/>
  <c r="D204" i="3"/>
  <c r="D203" i="3"/>
  <c r="F202" i="3"/>
  <c r="E202" i="3"/>
  <c r="C202" i="3"/>
  <c r="D201" i="3"/>
  <c r="D200" i="3"/>
  <c r="D199" i="3"/>
  <c r="D198" i="3"/>
  <c r="D197" i="3"/>
  <c r="F196" i="3"/>
  <c r="E196" i="3"/>
  <c r="C196" i="3"/>
  <c r="D195" i="3"/>
  <c r="D194" i="3"/>
  <c r="D193" i="3"/>
  <c r="D192" i="3"/>
  <c r="D191" i="3"/>
  <c r="F190" i="3"/>
  <c r="E190" i="3"/>
  <c r="C190" i="3"/>
  <c r="D189" i="3"/>
  <c r="D188" i="3"/>
  <c r="D187" i="3"/>
  <c r="D186" i="3"/>
  <c r="D185" i="3"/>
  <c r="F184" i="3"/>
  <c r="E184" i="3"/>
  <c r="C184" i="3"/>
  <c r="D183" i="3"/>
  <c r="D182" i="3"/>
  <c r="D181" i="3"/>
  <c r="D180" i="3"/>
  <c r="D179" i="3"/>
  <c r="F178" i="3"/>
  <c r="E178" i="3"/>
  <c r="D45" i="3"/>
  <c r="D44" i="3"/>
  <c r="D43" i="3"/>
  <c r="D42" i="3"/>
  <c r="F41" i="3"/>
  <c r="E41" i="3"/>
  <c r="C41" i="3"/>
  <c r="D40" i="3"/>
  <c r="D39" i="3"/>
  <c r="D38" i="3"/>
  <c r="D37" i="3"/>
  <c r="F36" i="3"/>
  <c r="E36" i="3"/>
  <c r="C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F16" i="3"/>
  <c r="E16" i="3"/>
  <c r="C16" i="3"/>
  <c r="D235" i="3" l="1"/>
  <c r="H178" i="3"/>
  <c r="H196" i="3"/>
  <c r="H230" i="3"/>
  <c r="H238" i="3"/>
  <c r="H51" i="3"/>
  <c r="H71" i="3"/>
  <c r="H91" i="3"/>
  <c r="H99" i="3"/>
  <c r="H239" i="3"/>
  <c r="H184" i="3"/>
  <c r="H202" i="3"/>
  <c r="H231" i="3"/>
  <c r="H227" i="3"/>
  <c r="H235" i="3"/>
  <c r="H16" i="3"/>
  <c r="H217" i="3"/>
  <c r="H154" i="3"/>
  <c r="H125" i="3"/>
  <c r="H130" i="3"/>
  <c r="H120" i="3"/>
  <c r="H234" i="3"/>
  <c r="I225" i="3"/>
  <c r="I242" i="3" s="1"/>
  <c r="H226" i="3"/>
  <c r="G225" i="3"/>
  <c r="G242" i="3" s="1"/>
  <c r="D229" i="3"/>
  <c r="D233" i="3"/>
  <c r="D237" i="3"/>
  <c r="H36" i="3"/>
  <c r="H56" i="3"/>
  <c r="H76" i="3"/>
  <c r="H113" i="3"/>
  <c r="H160" i="3"/>
  <c r="H172" i="3"/>
  <c r="H190" i="3"/>
  <c r="H228" i="3"/>
  <c r="H232" i="3"/>
  <c r="H236" i="3"/>
  <c r="H240" i="3"/>
  <c r="D36" i="3"/>
  <c r="H46" i="3"/>
  <c r="H66" i="3"/>
  <c r="H86" i="3"/>
  <c r="H94" i="3"/>
  <c r="H103" i="3"/>
  <c r="H142" i="3"/>
  <c r="H209" i="3"/>
  <c r="D178" i="3"/>
  <c r="D196" i="3"/>
  <c r="D230" i="3"/>
  <c r="H41" i="3"/>
  <c r="H61" i="3"/>
  <c r="H81" i="3"/>
  <c r="H109" i="3"/>
  <c r="H136" i="3"/>
  <c r="H166" i="3"/>
  <c r="J225" i="3"/>
  <c r="J242" i="3" s="1"/>
  <c r="H229" i="3"/>
  <c r="H233" i="3"/>
  <c r="H237" i="3"/>
  <c r="D217" i="3"/>
  <c r="D209" i="3"/>
  <c r="D202" i="3"/>
  <c r="D190" i="3"/>
  <c r="D184" i="3"/>
  <c r="D231" i="3"/>
  <c r="D239" i="3"/>
  <c r="D238" i="3"/>
  <c r="D41" i="3"/>
  <c r="D240" i="3"/>
  <c r="D234" i="3"/>
  <c r="D236" i="3"/>
  <c r="D232" i="3"/>
  <c r="E225" i="3"/>
  <c r="E242" i="3" s="1"/>
  <c r="D228" i="3"/>
  <c r="F225" i="3"/>
  <c r="F242" i="3" s="1"/>
  <c r="C225" i="3"/>
  <c r="C242" i="3" s="1"/>
  <c r="D227" i="3"/>
  <c r="D16" i="3"/>
  <c r="D226" i="3"/>
  <c r="H225" i="3" l="1"/>
  <c r="H242" i="3" s="1"/>
  <c r="D225" i="3"/>
  <c r="D242" i="3" s="1"/>
</calcChain>
</file>

<file path=xl/sharedStrings.xml><?xml version="1.0" encoding="utf-8"?>
<sst xmlns="http://schemas.openxmlformats.org/spreadsheetml/2006/main" count="294" uniqueCount="122">
  <si>
    <t>Eil.</t>
  </si>
  <si>
    <t>Iš jų:</t>
  </si>
  <si>
    <t>Nr.</t>
  </si>
  <si>
    <t>Asignavimų valdytojų pavadinimas,</t>
  </si>
  <si>
    <t>išlaidoms</t>
  </si>
  <si>
    <t xml:space="preserve">Turtui </t>
  </si>
  <si>
    <t>programų pavadinimas</t>
  </si>
  <si>
    <t>Iš viso</t>
  </si>
  <si>
    <t>Iš jų:darbo</t>
  </si>
  <si>
    <t>įsigyti</t>
  </si>
  <si>
    <t>užmokes-</t>
  </si>
  <si>
    <t>čiui</t>
  </si>
  <si>
    <t>1.</t>
  </si>
  <si>
    <t>Savivaldybės administracija, iš viso</t>
  </si>
  <si>
    <t>Savivaldybės savarankiškosioms funkcijoms finansuoti, iš jų:</t>
  </si>
  <si>
    <t>UAB "Pasvalio autobusų parkas"</t>
  </si>
  <si>
    <t>Savivaldybės savarankiškosioms funkcijoms finansuoti (paskolos)</t>
  </si>
  <si>
    <t>Valstybinėms (perduotoms savivaldybėms) funkcijoms finansuoti</t>
  </si>
  <si>
    <t>Valstybės investicijų programa</t>
  </si>
  <si>
    <t>Kelių priežiūros ir plėtros programa</t>
  </si>
  <si>
    <t>Teikiamoms paslaugoms finansuoti</t>
  </si>
  <si>
    <t>2.</t>
  </si>
  <si>
    <t>Savivaldybės savarankiškosioms funkcijoms finansuoti</t>
  </si>
  <si>
    <t>3.</t>
  </si>
  <si>
    <t>Pasvalio miesto seniūnija, iš viso:</t>
  </si>
  <si>
    <t>4.</t>
  </si>
  <si>
    <t>Joniškėlio miesto seniūnija, iš viso:</t>
  </si>
  <si>
    <t>5.</t>
  </si>
  <si>
    <t>Pasvalio apylinkių seniūnija, iš viso:</t>
  </si>
  <si>
    <t>6.</t>
  </si>
  <si>
    <t>Joniškėlio apylinkių seniūnija, iš viso:</t>
  </si>
  <si>
    <t>7.</t>
  </si>
  <si>
    <t>Saločių seniūnija, iš viso:</t>
  </si>
  <si>
    <t>8.</t>
  </si>
  <si>
    <t>Vaškų seniūnija, iš viso:</t>
  </si>
  <si>
    <t>9.</t>
  </si>
  <si>
    <t>Krinčino seniūnija, iš viso:</t>
  </si>
  <si>
    <t>10.</t>
  </si>
  <si>
    <t>Pumpėnų seniūnija, iš viso:</t>
  </si>
  <si>
    <t>11.</t>
  </si>
  <si>
    <t>Pušaloto seniūnija, iš viso:</t>
  </si>
  <si>
    <t>12.</t>
  </si>
  <si>
    <t>Daujėnų seniūnija, iš viso:</t>
  </si>
  <si>
    <t>13.</t>
  </si>
  <si>
    <t>Namišių seniūnija, iš viso:</t>
  </si>
  <si>
    <t>14.</t>
  </si>
  <si>
    <t>Priešgaisrinė tarnyba, iš viso:</t>
  </si>
  <si>
    <t>15.</t>
  </si>
  <si>
    <t>Pasvalio Mariaus Katiliškio viešoji biblioteka, iš viso:</t>
  </si>
  <si>
    <t>16.</t>
  </si>
  <si>
    <t>Pasvalio krašto muziejus, iš viso:</t>
  </si>
  <si>
    <t>17.</t>
  </si>
  <si>
    <t>Pasvalio kultūros centras, iš viso:</t>
  </si>
  <si>
    <t>18.</t>
  </si>
  <si>
    <t>Grūžių vaikų globos namai, iš viso:</t>
  </si>
  <si>
    <t>19.</t>
  </si>
  <si>
    <t>20.</t>
  </si>
  <si>
    <t>Sutrikusio intelekto žmonių užimtumo centras "Viltis", iš viso:</t>
  </si>
  <si>
    <t>21.</t>
  </si>
  <si>
    <t>Švietimo pagalbos tarnyba, iš viso:</t>
  </si>
  <si>
    <t>22.</t>
  </si>
  <si>
    <t>Pasvalio Petro Vileišio gimnazija, iš viso:</t>
  </si>
  <si>
    <t>23.</t>
  </si>
  <si>
    <t xml:space="preserve">Joniškėlio Gabrielės Petkevičaitės-Bitės gimnazija, iš viso: </t>
  </si>
  <si>
    <t>24.</t>
  </si>
  <si>
    <t xml:space="preserve">Vaškų gimnazija, iš viso: </t>
  </si>
  <si>
    <t>25.</t>
  </si>
  <si>
    <t>Pumpėnų gimnazija, iš viso:</t>
  </si>
  <si>
    <t>26.</t>
  </si>
  <si>
    <t>Saločių Antano Poškos pagrindinė mokykla, iš viso:</t>
  </si>
  <si>
    <t>27.</t>
  </si>
  <si>
    <t>Pasvalio Lėvens pagrindinė mokykla, iš viso:</t>
  </si>
  <si>
    <t>29.</t>
  </si>
  <si>
    <t>Pasvalio lopšelis-darželis "Liepaitė", iš viso:</t>
  </si>
  <si>
    <t>Pasvalio lopšelis-darželis "Žilvitis", iš viso:</t>
  </si>
  <si>
    <t>Pasvalio lopšelis-darželis "Eglutė", iš viso:</t>
  </si>
  <si>
    <t>Pasvalio muzikos mokykla, iš viso:</t>
  </si>
  <si>
    <t>Pasvalio sporto mokykla, iš viso</t>
  </si>
  <si>
    <t>iš jų: sportui</t>
  </si>
  <si>
    <t>Speciali tikslinė dotacija įstaigai išlaikyti</t>
  </si>
  <si>
    <t>Pasvalio visuomenės sveikatos biuras, iš viso:</t>
  </si>
  <si>
    <t>Savivaldybės Kontrolės ir audito tarnyba, iš viso:</t>
  </si>
  <si>
    <t>Administracijos direktoriaus rezervas, iš viso:</t>
  </si>
  <si>
    <t>Asignavimai iš viso:</t>
  </si>
  <si>
    <t>Iš viso: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</si>
  <si>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</si>
  <si>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</si>
  <si>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</si>
  <si>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</si>
  <si>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</si>
  <si>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</si>
  <si>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</si>
  <si>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</si>
  <si>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</si>
  <si>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Projektų, finansuojamų iš ES lėšų, vykdymui</t>
  </si>
  <si>
    <t>Pasvalio Svalios progimnazija, iš viso:</t>
  </si>
  <si>
    <t>Savivaldybės tarybos darbo organizavimas ir Savivaldybės tarybos ir mero sekretoriato veikla</t>
  </si>
  <si>
    <t>Pasvalio socialinių paslaugų centras</t>
  </si>
  <si>
    <t>Mokymo lėšoms finansuoti</t>
  </si>
  <si>
    <t>Pasvalio "Riešuto" mokykla, iš viso:</t>
  </si>
  <si>
    <t>Socialinės paramos lėšoms finansuoti</t>
  </si>
  <si>
    <t>Valstybinėms (perduotoms savivaldybėms) funkcijoms finansuoti, iš jų:</t>
  </si>
  <si>
    <t xml:space="preserve">28.  </t>
  </si>
  <si>
    <t>Ekonomikos skatinimo ir koronaviruso (COVID-19) plitimo sukeltų
pasekmių mažinimo priemonėms finansuoti</t>
  </si>
  <si>
    <t>Lėšos neformaliajam vaikų švietimui</t>
  </si>
  <si>
    <t>Lėšos tarpinstitucinio bendradarbiavimo koordinatoriui finansuoti</t>
  </si>
  <si>
    <t>LR valstybės biudžeto lėšos bibliotekų fondams papildyti</t>
  </si>
  <si>
    <t>LR Valstybės biudžeto lėšos bibliotekų fondams papildyti</t>
  </si>
  <si>
    <t xml:space="preserve">Paskolų grąžinimas </t>
  </si>
  <si>
    <t xml:space="preserve">Valstybės biudžeto lėšos  </t>
  </si>
  <si>
    <t>Valstybės biudžeto lėšos</t>
  </si>
  <si>
    <t>Valstybės biudžeto lėšos akredituotai vaikų dienos socialinei
 priežiūrai organizuoti, teikti ir administruoti</t>
  </si>
  <si>
    <t>Krinčino Antano Vienažindžio progimnazija, iš viso:</t>
  </si>
  <si>
    <t>Valstybės biudžeto lėšos, iš jų:</t>
  </si>
  <si>
    <t>PASVALIO RAJONO SAVIVALDYBĖS 2021 METŲ IŠLAIDOS PAGAL ASIGNAVIMŲ VALDYTOJUS</t>
  </si>
  <si>
    <t>Valstybės biudžeto lėšos akredituotai vaikų dienos socialinei 
priežiūrai organizuoti, teikti ir administruoti</t>
  </si>
  <si>
    <t>Pasvalio rajono savivaldybės tarybos</t>
  </si>
  <si>
    <t>2 priedas</t>
  </si>
  <si>
    <t>2022 m. rugpjūčio mėn.  d. sprendimo Nr. T1-</t>
  </si>
  <si>
    <t xml:space="preserve">2021 m. finansavimas 
</t>
  </si>
  <si>
    <t>tūkst. Eur</t>
  </si>
  <si>
    <t>2021 m.  patikslintas
Savivaldybės biudžetas (planas)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</si>
</sst>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color indexed="8"/>
      <name val="Arial"/>
      <family val="2"/>
      <charset val="186"/>
    </font>
    <font>
      <b/>
      <i/>
      <sz val="8"/>
      <name val="Arial"/>
      <family val="2"/>
      <charset val="186"/>
    </font>
    <font>
      <i/>
      <sz val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1" xfId="0" applyFont="1" applyBorder="1"/>
    <xf numFmtId="0" fontId="0" fillId="0" borderId="0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4" fillId="0" borderId="2" xfId="0" applyFont="1" applyFill="1" applyBorder="1"/>
    <xf numFmtId="0" fontId="4" fillId="0" borderId="14" xfId="0" applyFont="1" applyFill="1" applyBorder="1"/>
    <xf numFmtId="0" fontId="4" fillId="0" borderId="5" xfId="0" applyFont="1" applyFill="1" applyBorder="1"/>
    <xf numFmtId="0" fontId="4" fillId="0" borderId="10" xfId="0" applyFont="1" applyFill="1" applyBorder="1"/>
    <xf numFmtId="0" fontId="5" fillId="0" borderId="10" xfId="0" applyFont="1" applyFill="1" applyBorder="1"/>
    <xf numFmtId="0" fontId="5" fillId="0" borderId="5" xfId="0" applyFont="1" applyFill="1" applyBorder="1"/>
    <xf numFmtId="0" fontId="7" fillId="0" borderId="14" xfId="0" applyFont="1" applyFill="1" applyBorder="1"/>
    <xf numFmtId="0" fontId="7" fillId="0" borderId="5" xfId="0" applyFont="1" applyFill="1" applyBorder="1"/>
    <xf numFmtId="0" fontId="7" fillId="0" borderId="1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14" xfId="0" applyFont="1" applyFill="1" applyBorder="1" applyAlignment="1">
      <alignment horizontal="center"/>
    </xf>
    <xf numFmtId="0" fontId="3" fillId="0" borderId="10" xfId="0" applyFont="1" applyFill="1" applyBorder="1"/>
    <xf numFmtId="0" fontId="4" fillId="0" borderId="23" xfId="0" applyFont="1" applyFill="1" applyBorder="1"/>
    <xf numFmtId="0" fontId="4" fillId="0" borderId="23" xfId="0" applyFont="1" applyBorder="1"/>
    <xf numFmtId="0" fontId="1" fillId="0" borderId="26" xfId="0" applyFont="1" applyBorder="1"/>
    <xf numFmtId="0" fontId="1" fillId="0" borderId="17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14" xfId="0" applyFont="1" applyFill="1" applyBorder="1"/>
    <xf numFmtId="0" fontId="4" fillId="0" borderId="5" xfId="0" applyFont="1" applyFill="1" applyBorder="1" applyAlignment="1">
      <alignment horizontal="center"/>
    </xf>
    <xf numFmtId="0" fontId="5" fillId="0" borderId="15" xfId="0" applyNumberFormat="1" applyFont="1" applyFill="1" applyBorder="1"/>
    <xf numFmtId="0" fontId="8" fillId="3" borderId="15" xfId="0" applyNumberFormat="1" applyFont="1" applyFill="1" applyBorder="1"/>
    <xf numFmtId="0" fontId="8" fillId="0" borderId="15" xfId="0" applyNumberFormat="1" applyFont="1" applyFill="1" applyBorder="1"/>
    <xf numFmtId="0" fontId="5" fillId="0" borderId="18" xfId="0" applyNumberFormat="1" applyFont="1" applyFill="1" applyBorder="1"/>
    <xf numFmtId="0" fontId="4" fillId="2" borderId="13" xfId="0" applyNumberFormat="1" applyFont="1" applyFill="1" applyBorder="1"/>
    <xf numFmtId="0" fontId="4" fillId="2" borderId="20" xfId="0" applyNumberFormat="1" applyFont="1" applyFill="1" applyBorder="1"/>
    <xf numFmtId="0" fontId="5" fillId="3" borderId="15" xfId="0" applyNumberFormat="1" applyFont="1" applyFill="1" applyBorder="1"/>
    <xf numFmtId="0" fontId="5" fillId="0" borderId="16" xfId="0" applyNumberFormat="1" applyFont="1" applyFill="1" applyBorder="1"/>
    <xf numFmtId="0" fontId="8" fillId="0" borderId="16" xfId="0" applyNumberFormat="1" applyFont="1" applyFill="1" applyBorder="1"/>
    <xf numFmtId="0" fontId="5" fillId="0" borderId="1" xfId="0" applyNumberFormat="1" applyFont="1" applyFill="1" applyBorder="1"/>
    <xf numFmtId="0" fontId="5" fillId="0" borderId="8" xfId="0" applyNumberFormat="1" applyFont="1" applyFill="1" applyBorder="1"/>
    <xf numFmtId="0" fontId="5" fillId="0" borderId="19" xfId="0" applyNumberFormat="1" applyFont="1" applyFill="1" applyBorder="1"/>
    <xf numFmtId="0" fontId="4" fillId="0" borderId="13" xfId="0" applyNumberFormat="1" applyFont="1" applyFill="1" applyBorder="1"/>
    <xf numFmtId="0" fontId="4" fillId="0" borderId="20" xfId="0" applyNumberFormat="1" applyFont="1" applyFill="1" applyBorder="1"/>
    <xf numFmtId="0" fontId="5" fillId="2" borderId="15" xfId="0" applyNumberFormat="1" applyFont="1" applyFill="1" applyBorder="1"/>
    <xf numFmtId="0" fontId="5" fillId="2" borderId="16" xfId="0" applyNumberFormat="1" applyFont="1" applyFill="1" applyBorder="1"/>
    <xf numFmtId="0" fontId="5" fillId="2" borderId="18" xfId="0" applyNumberFormat="1" applyFont="1" applyFill="1" applyBorder="1"/>
    <xf numFmtId="0" fontId="5" fillId="2" borderId="19" xfId="0" applyNumberFormat="1" applyFont="1" applyFill="1" applyBorder="1"/>
    <xf numFmtId="0" fontId="5" fillId="3" borderId="16" xfId="0" applyNumberFormat="1" applyFont="1" applyFill="1" applyBorder="1"/>
    <xf numFmtId="0" fontId="5" fillId="2" borderId="1" xfId="0" applyNumberFormat="1" applyFont="1" applyFill="1" applyBorder="1"/>
    <xf numFmtId="0" fontId="5" fillId="2" borderId="8" xfId="0" applyNumberFormat="1" applyFont="1" applyFill="1" applyBorder="1"/>
    <xf numFmtId="0" fontId="5" fillId="0" borderId="13" xfId="0" applyNumberFormat="1" applyFont="1" applyFill="1" applyBorder="1"/>
    <xf numFmtId="0" fontId="5" fillId="0" borderId="20" xfId="0" applyNumberFormat="1" applyFont="1" applyFill="1" applyBorder="1"/>
    <xf numFmtId="0" fontId="4" fillId="3" borderId="13" xfId="0" applyNumberFormat="1" applyFont="1" applyFill="1" applyBorder="1"/>
    <xf numFmtId="0" fontId="4" fillId="3" borderId="20" xfId="0" applyNumberFormat="1" applyFont="1" applyFill="1" applyBorder="1"/>
    <xf numFmtId="0" fontId="4" fillId="0" borderId="24" xfId="0" applyNumberFormat="1" applyFont="1" applyFill="1" applyBorder="1"/>
    <xf numFmtId="0" fontId="4" fillId="0" borderId="25" xfId="0" applyNumberFormat="1" applyFont="1" applyFill="1" applyBorder="1"/>
    <xf numFmtId="0" fontId="4" fillId="0" borderId="24" xfId="0" applyNumberFormat="1" applyFont="1" applyBorder="1"/>
    <xf numFmtId="0" fontId="4" fillId="0" borderId="25" xfId="0" applyNumberFormat="1" applyFont="1" applyBorder="1"/>
    <xf numFmtId="0" fontId="1" fillId="0" borderId="15" xfId="0" applyNumberFormat="1" applyFont="1" applyFill="1" applyBorder="1"/>
    <xf numFmtId="0" fontId="1" fillId="0" borderId="1" xfId="0" applyNumberFormat="1" applyFont="1" applyFill="1" applyBorder="1"/>
    <xf numFmtId="0" fontId="1" fillId="0" borderId="18" xfId="0" applyNumberFormat="1" applyFont="1" applyFill="1" applyBorder="1"/>
    <xf numFmtId="0" fontId="4" fillId="0" borderId="5" xfId="0" applyFont="1" applyFill="1" applyBorder="1" applyAlignment="1"/>
    <xf numFmtId="0" fontId="4" fillId="0" borderId="29" xfId="0" applyFont="1" applyFill="1" applyBorder="1"/>
    <xf numFmtId="0" fontId="4" fillId="2" borderId="30" xfId="0" applyNumberFormat="1" applyFont="1" applyFill="1" applyBorder="1"/>
    <xf numFmtId="0" fontId="4" fillId="2" borderId="31" xfId="0" applyNumberFormat="1" applyFont="1" applyFill="1" applyBorder="1"/>
    <xf numFmtId="0" fontId="4" fillId="0" borderId="32" xfId="0" applyFont="1" applyFill="1" applyBorder="1"/>
    <xf numFmtId="0" fontId="4" fillId="0" borderId="33" xfId="0" applyFont="1" applyFill="1" applyBorder="1"/>
    <xf numFmtId="0" fontId="1" fillId="0" borderId="8" xfId="0" applyNumberFormat="1" applyFont="1" applyFill="1" applyBorder="1"/>
    <xf numFmtId="0" fontId="5" fillId="3" borderId="1" xfId="0" applyNumberFormat="1" applyFont="1" applyFill="1" applyBorder="1"/>
    <xf numFmtId="0" fontId="5" fillId="3" borderId="8" xfId="0" applyNumberFormat="1" applyFont="1" applyFill="1" applyBorder="1"/>
    <xf numFmtId="0" fontId="5" fillId="3" borderId="18" xfId="0" applyNumberFormat="1" applyFont="1" applyFill="1" applyBorder="1"/>
    <xf numFmtId="0" fontId="5" fillId="3" borderId="19" xfId="0" applyNumberFormat="1" applyFont="1" applyFill="1" applyBorder="1"/>
    <xf numFmtId="0" fontId="1" fillId="3" borderId="16" xfId="0" applyNumberFormat="1" applyFont="1" applyFill="1" applyBorder="1"/>
    <xf numFmtId="0" fontId="1" fillId="0" borderId="16" xfId="0" applyNumberFormat="1" applyFont="1" applyFill="1" applyBorder="1"/>
    <xf numFmtId="0" fontId="8" fillId="3" borderId="16" xfId="0" applyNumberFormat="1" applyFont="1" applyFill="1" applyBorder="1"/>
    <xf numFmtId="0" fontId="3" fillId="0" borderId="0" xfId="0" applyFont="1" applyBorder="1" applyAlignment="1">
      <alignment horizontal="center"/>
    </xf>
    <xf numFmtId="0" fontId="1" fillId="3" borderId="15" xfId="0" applyNumberFormat="1" applyFont="1" applyFill="1" applyBorder="1"/>
    <xf numFmtId="0" fontId="1" fillId="3" borderId="1" xfId="0" applyNumberFormat="1" applyFont="1" applyFill="1" applyBorder="1"/>
    <xf numFmtId="0" fontId="1" fillId="3" borderId="8" xfId="0" applyNumberFormat="1" applyFont="1" applyFill="1" applyBorder="1"/>
    <xf numFmtId="0" fontId="1" fillId="0" borderId="19" xfId="0" applyNumberFormat="1" applyFont="1" applyFill="1" applyBorder="1"/>
    <xf numFmtId="0" fontId="1" fillId="2" borderId="15" xfId="0" applyNumberFormat="1" applyFont="1" applyFill="1" applyBorder="1"/>
    <xf numFmtId="0" fontId="1" fillId="2" borderId="16" xfId="0" applyNumberFormat="1" applyFont="1" applyFill="1" applyBorder="1"/>
    <xf numFmtId="0" fontId="1" fillId="2" borderId="1" xfId="0" applyNumberFormat="1" applyFont="1" applyFill="1" applyBorder="1"/>
    <xf numFmtId="0" fontId="1" fillId="2" borderId="8" xfId="0" applyNumberFormat="1" applyFont="1" applyFill="1" applyBorder="1"/>
    <xf numFmtId="0" fontId="1" fillId="2" borderId="18" xfId="0" applyNumberFormat="1" applyFont="1" applyFill="1" applyBorder="1"/>
    <xf numFmtId="0" fontId="1" fillId="2" borderId="19" xfId="0" applyNumberFormat="1" applyFont="1" applyFill="1" applyBorder="1"/>
    <xf numFmtId="0" fontId="1" fillId="3" borderId="18" xfId="0" applyNumberFormat="1" applyFont="1" applyFill="1" applyBorder="1"/>
    <xf numFmtId="0" fontId="1" fillId="3" borderId="19" xfId="0" applyNumberFormat="1" applyFont="1" applyFill="1" applyBorder="1"/>
    <xf numFmtId="0" fontId="1" fillId="0" borderId="4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40" xfId="0" applyFont="1" applyFill="1" applyBorder="1"/>
    <xf numFmtId="0" fontId="5" fillId="3" borderId="41" xfId="0" applyFont="1" applyFill="1" applyBorder="1"/>
    <xf numFmtId="0" fontId="8" fillId="3" borderId="41" xfId="0" applyFont="1" applyFill="1" applyBorder="1" applyAlignment="1">
      <alignment horizontal="center" wrapText="1"/>
    </xf>
    <xf numFmtId="0" fontId="8" fillId="0" borderId="41" xfId="0" applyFont="1" applyFill="1" applyBorder="1" applyAlignment="1">
      <alignment horizontal="center"/>
    </xf>
    <xf numFmtId="0" fontId="5" fillId="0" borderId="41" xfId="0" applyFont="1" applyFill="1" applyBorder="1"/>
    <xf numFmtId="0" fontId="1" fillId="0" borderId="41" xfId="0" applyFont="1" applyFill="1" applyBorder="1"/>
    <xf numFmtId="0" fontId="5" fillId="3" borderId="42" xfId="0" applyFont="1" applyFill="1" applyBorder="1"/>
    <xf numFmtId="0" fontId="1" fillId="3" borderId="42" xfId="0" applyFont="1" applyFill="1" applyBorder="1" applyAlignment="1">
      <alignment wrapText="1"/>
    </xf>
    <xf numFmtId="0" fontId="1" fillId="3" borderId="42" xfId="0" applyFont="1" applyFill="1" applyBorder="1"/>
    <xf numFmtId="0" fontId="5" fillId="3" borderId="43" xfId="0" applyFont="1" applyFill="1" applyBorder="1"/>
    <xf numFmtId="0" fontId="4" fillId="3" borderId="20" xfId="0" applyFont="1" applyFill="1" applyBorder="1"/>
    <xf numFmtId="0" fontId="6" fillId="3" borderId="41" xfId="0" applyFont="1" applyFill="1" applyBorder="1"/>
    <xf numFmtId="0" fontId="4" fillId="3" borderId="40" xfId="0" applyFont="1" applyFill="1" applyBorder="1"/>
    <xf numFmtId="0" fontId="1" fillId="3" borderId="41" xfId="0" applyFont="1" applyFill="1" applyBorder="1"/>
    <xf numFmtId="0" fontId="5" fillId="3" borderId="16" xfId="0" applyFont="1" applyFill="1" applyBorder="1"/>
    <xf numFmtId="0" fontId="1" fillId="3" borderId="16" xfId="0" applyFont="1" applyFill="1" applyBorder="1"/>
    <xf numFmtId="0" fontId="5" fillId="3" borderId="19" xfId="0" applyFont="1" applyFill="1" applyBorder="1"/>
    <xf numFmtId="0" fontId="5" fillId="3" borderId="8" xfId="0" applyFont="1" applyFill="1" applyBorder="1"/>
    <xf numFmtId="0" fontId="4" fillId="3" borderId="9" xfId="0" applyFont="1" applyFill="1" applyBorder="1" applyAlignment="1">
      <alignment wrapText="1"/>
    </xf>
    <xf numFmtId="0" fontId="1" fillId="3" borderId="41" xfId="0" applyFont="1" applyFill="1" applyBorder="1" applyAlignment="1">
      <alignment wrapText="1"/>
    </xf>
    <xf numFmtId="0" fontId="5" fillId="3" borderId="34" xfId="0" applyFont="1" applyFill="1" applyBorder="1"/>
    <xf numFmtId="0" fontId="1" fillId="3" borderId="42" xfId="0" applyFont="1" applyFill="1" applyBorder="1" applyAlignment="1">
      <alignment horizontal="left" vertical="center" wrapText="1"/>
    </xf>
    <xf numFmtId="0" fontId="4" fillId="0" borderId="25" xfId="0" applyFont="1" applyFill="1" applyBorder="1"/>
    <xf numFmtId="14" fontId="4" fillId="0" borderId="25" xfId="0" applyNumberFormat="1" applyFont="1" applyBorder="1" applyAlignment="1">
      <alignment horizontal="left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10" xfId="0" applyFont="1" applyBorder="1" applyAlignment="1"/>
    <xf numFmtId="0" fontId="4" fillId="2" borderId="21" xfId="0" applyNumberFormat="1" applyFont="1" applyFill="1" applyBorder="1"/>
    <xf numFmtId="0" fontId="5" fillId="3" borderId="44" xfId="0" applyNumberFormat="1" applyFont="1" applyFill="1" applyBorder="1"/>
    <xf numFmtId="0" fontId="8" fillId="3" borderId="44" xfId="0" applyNumberFormat="1" applyFont="1" applyFill="1" applyBorder="1"/>
    <xf numFmtId="0" fontId="8" fillId="0" borderId="44" xfId="0" applyNumberFormat="1" applyFont="1" applyFill="1" applyBorder="1"/>
    <xf numFmtId="0" fontId="5" fillId="0" borderId="44" xfId="0" applyNumberFormat="1" applyFont="1" applyFill="1" applyBorder="1"/>
    <xf numFmtId="0" fontId="1" fillId="0" borderId="44" xfId="0" applyNumberFormat="1" applyFont="1" applyFill="1" applyBorder="1"/>
    <xf numFmtId="0" fontId="5" fillId="0" borderId="14" xfId="0" applyNumberFormat="1" applyFont="1" applyFill="1" applyBorder="1"/>
    <xf numFmtId="0" fontId="5" fillId="3" borderId="14" xfId="0" applyNumberFormat="1" applyFont="1" applyFill="1" applyBorder="1"/>
    <xf numFmtId="0" fontId="5" fillId="0" borderId="22" xfId="0" applyNumberFormat="1" applyFont="1" applyFill="1" applyBorder="1"/>
    <xf numFmtId="0" fontId="4" fillId="0" borderId="21" xfId="0" applyNumberFormat="1" applyFont="1" applyFill="1" applyBorder="1"/>
    <xf numFmtId="0" fontId="5" fillId="2" borderId="44" xfId="0" applyNumberFormat="1" applyFont="1" applyFill="1" applyBorder="1"/>
    <xf numFmtId="0" fontId="5" fillId="2" borderId="14" xfId="0" applyNumberFormat="1" applyFont="1" applyFill="1" applyBorder="1"/>
    <xf numFmtId="0" fontId="5" fillId="2" borderId="22" xfId="0" applyNumberFormat="1" applyFont="1" applyFill="1" applyBorder="1"/>
    <xf numFmtId="0" fontId="4" fillId="2" borderId="45" xfId="0" applyNumberFormat="1" applyFont="1" applyFill="1" applyBorder="1"/>
    <xf numFmtId="0" fontId="5" fillId="3" borderId="22" xfId="0" applyNumberFormat="1" applyFont="1" applyFill="1" applyBorder="1"/>
    <xf numFmtId="0" fontId="5" fillId="0" borderId="21" xfId="0" applyNumberFormat="1" applyFont="1" applyFill="1" applyBorder="1"/>
    <xf numFmtId="0" fontId="4" fillId="3" borderId="21" xfId="0" applyNumberFormat="1" applyFont="1" applyFill="1" applyBorder="1"/>
    <xf numFmtId="0" fontId="1" fillId="0" borderId="14" xfId="0" applyNumberFormat="1" applyFont="1" applyFill="1" applyBorder="1"/>
    <xf numFmtId="0" fontId="1" fillId="0" borderId="22" xfId="0" applyNumberFormat="1" applyFont="1" applyFill="1" applyBorder="1"/>
    <xf numFmtId="0" fontId="4" fillId="0" borderId="23" xfId="0" applyNumberFormat="1" applyFont="1" applyFill="1" applyBorder="1"/>
    <xf numFmtId="0" fontId="4" fillId="0" borderId="23" xfId="0" applyNumberFormat="1" applyFont="1" applyBorder="1"/>
    <xf numFmtId="0" fontId="1" fillId="2" borderId="44" xfId="0" applyNumberFormat="1" applyFont="1" applyFill="1" applyBorder="1"/>
    <xf numFmtId="0" fontId="1" fillId="3" borderId="44" xfId="0" applyNumberFormat="1" applyFont="1" applyFill="1" applyBorder="1"/>
    <xf numFmtId="0" fontId="1" fillId="2" borderId="14" xfId="0" applyNumberFormat="1" applyFont="1" applyFill="1" applyBorder="1"/>
    <xf numFmtId="0" fontId="1" fillId="2" borderId="22" xfId="0" applyNumberFormat="1" applyFont="1" applyFill="1" applyBorder="1"/>
    <xf numFmtId="0" fontId="1" fillId="3" borderId="14" xfId="0" applyNumberFormat="1" applyFont="1" applyFill="1" applyBorder="1"/>
    <xf numFmtId="0" fontId="1" fillId="3" borderId="22" xfId="0" applyNumberFormat="1" applyFont="1" applyFill="1" applyBorder="1"/>
    <xf numFmtId="0" fontId="2" fillId="0" borderId="0" xfId="0" applyFont="1" applyAlignment="1"/>
    <xf numFmtId="0" fontId="3" fillId="0" borderId="0" xfId="0" applyFont="1"/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38" xfId="0" applyBorder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2"/>
  <sheetViews>
    <sheetView tabSelected="1" zoomScale="120" zoomScaleNormal="120" workbookViewId="0">
      <selection activeCell="C8" sqref="C8:F9"/>
    </sheetView>
  </sheetViews>
  <sheetFormatPr defaultRowHeight="12.75" x14ac:dyDescent="0.2"/>
  <cols>
    <col min="1" max="1" width="4.28515625" customWidth="1"/>
    <col min="2" max="2" width="48.85546875" customWidth="1"/>
  </cols>
  <sheetData>
    <row r="1" spans="1:14" x14ac:dyDescent="0.2">
      <c r="F1" t="s">
        <v>116</v>
      </c>
    </row>
    <row r="2" spans="1:14" x14ac:dyDescent="0.2">
      <c r="F2" s="154" t="s">
        <v>118</v>
      </c>
    </row>
    <row r="3" spans="1:14" x14ac:dyDescent="0.2">
      <c r="F3" t="s">
        <v>117</v>
      </c>
    </row>
    <row r="4" spans="1:14" x14ac:dyDescent="0.2"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53"/>
      <c r="M4" s="153"/>
      <c r="N4" s="153"/>
    </row>
    <row r="5" spans="1:14" ht="12.75" hidden="1" customHeight="1" x14ac:dyDescent="0.2"/>
    <row r="6" spans="1:14" ht="18.600000000000001" customHeight="1" x14ac:dyDescent="0.2">
      <c r="B6" s="162" t="s">
        <v>114</v>
      </c>
      <c r="C6" s="162"/>
      <c r="D6" s="162"/>
      <c r="E6" s="162"/>
      <c r="F6" s="162"/>
      <c r="G6" s="162"/>
      <c r="H6" s="162"/>
      <c r="I6" s="162"/>
    </row>
    <row r="7" spans="1:14" ht="26.25" customHeight="1" thickBot="1" x14ac:dyDescent="0.25">
      <c r="A7" s="161"/>
      <c r="B7" s="162"/>
      <c r="I7" s="159" t="s">
        <v>120</v>
      </c>
      <c r="J7" s="163"/>
    </row>
    <row r="8" spans="1:14" ht="13.9" customHeight="1" x14ac:dyDescent="0.2">
      <c r="B8" s="84"/>
      <c r="C8" s="155" t="s">
        <v>121</v>
      </c>
      <c r="D8" s="156"/>
      <c r="E8" s="156"/>
      <c r="F8" s="157"/>
      <c r="G8" s="155" t="s">
        <v>119</v>
      </c>
      <c r="H8" s="156"/>
      <c r="I8" s="156"/>
      <c r="J8" s="157"/>
    </row>
    <row r="9" spans="1:14" ht="13.9" customHeight="1" thickBot="1" x14ac:dyDescent="0.25">
      <c r="B9" s="2"/>
      <c r="C9" s="158"/>
      <c r="D9" s="159"/>
      <c r="E9" s="159"/>
      <c r="F9" s="160"/>
      <c r="G9" s="158"/>
      <c r="H9" s="159"/>
      <c r="I9" s="159"/>
      <c r="J9" s="160"/>
    </row>
    <row r="10" spans="1:14" x14ac:dyDescent="0.2">
      <c r="A10" s="3" t="s">
        <v>0</v>
      </c>
      <c r="B10" s="97"/>
      <c r="C10" s="123"/>
      <c r="D10" s="4" t="s">
        <v>1</v>
      </c>
      <c r="E10" s="4"/>
      <c r="F10" s="5"/>
      <c r="G10" s="123"/>
      <c r="H10" s="4" t="s">
        <v>1</v>
      </c>
      <c r="I10" s="4"/>
      <c r="J10" s="5"/>
    </row>
    <row r="11" spans="1:14" x14ac:dyDescent="0.2">
      <c r="A11" s="6" t="s">
        <v>2</v>
      </c>
      <c r="B11" s="98" t="s">
        <v>3</v>
      </c>
      <c r="C11" s="124"/>
      <c r="D11" s="29" t="s">
        <v>4</v>
      </c>
      <c r="E11" s="7"/>
      <c r="F11" s="8" t="s">
        <v>5</v>
      </c>
      <c r="G11" s="124"/>
      <c r="H11" s="29" t="s">
        <v>4</v>
      </c>
      <c r="I11" s="7"/>
      <c r="J11" s="8" t="s">
        <v>5</v>
      </c>
    </row>
    <row r="12" spans="1:14" ht="13.9" customHeight="1" x14ac:dyDescent="0.2">
      <c r="A12" s="6"/>
      <c r="B12" s="98" t="s">
        <v>6</v>
      </c>
      <c r="C12" s="124" t="s">
        <v>7</v>
      </c>
      <c r="D12" s="30" t="s">
        <v>7</v>
      </c>
      <c r="E12" s="1" t="s">
        <v>8</v>
      </c>
      <c r="F12" s="9" t="s">
        <v>9</v>
      </c>
      <c r="G12" s="124" t="s">
        <v>7</v>
      </c>
      <c r="H12" s="30" t="s">
        <v>7</v>
      </c>
      <c r="I12" s="1" t="s">
        <v>8</v>
      </c>
      <c r="J12" s="9" t="s">
        <v>9</v>
      </c>
    </row>
    <row r="13" spans="1:14" x14ac:dyDescent="0.2">
      <c r="A13" s="6"/>
      <c r="B13" s="98"/>
      <c r="C13" s="124"/>
      <c r="D13" s="31"/>
      <c r="E13" s="10" t="s">
        <v>10</v>
      </c>
      <c r="F13" s="9"/>
      <c r="G13" s="124"/>
      <c r="H13" s="31"/>
      <c r="I13" s="10" t="s">
        <v>10</v>
      </c>
      <c r="J13" s="9"/>
    </row>
    <row r="14" spans="1:14" ht="13.5" thickBot="1" x14ac:dyDescent="0.25">
      <c r="A14" s="11"/>
      <c r="B14" s="35"/>
      <c r="C14" s="125"/>
      <c r="D14" s="32"/>
      <c r="E14" s="12" t="s">
        <v>11</v>
      </c>
      <c r="F14" s="13"/>
      <c r="G14" s="125"/>
      <c r="H14" s="32"/>
      <c r="I14" s="12" t="s">
        <v>11</v>
      </c>
      <c r="J14" s="13"/>
    </row>
    <row r="15" spans="1:14" ht="13.5" thickBot="1" x14ac:dyDescent="0.25">
      <c r="A15" s="34">
        <v>1</v>
      </c>
      <c r="B15" s="35">
        <v>2</v>
      </c>
      <c r="C15" s="34">
        <v>3</v>
      </c>
      <c r="D15" s="33">
        <v>4</v>
      </c>
      <c r="E15" s="33">
        <v>5</v>
      </c>
      <c r="F15" s="35">
        <v>6</v>
      </c>
      <c r="G15" s="34">
        <v>3</v>
      </c>
      <c r="H15" s="33">
        <v>4</v>
      </c>
      <c r="I15" s="33">
        <v>5</v>
      </c>
      <c r="J15" s="35">
        <v>6</v>
      </c>
    </row>
    <row r="16" spans="1:14" x14ac:dyDescent="0.2">
      <c r="A16" s="14" t="s">
        <v>12</v>
      </c>
      <c r="B16" s="99" t="s">
        <v>13</v>
      </c>
      <c r="C16" s="126">
        <f t="shared" ref="C16:J16" si="0">C17+C21+C22+C24+C25+C26+C27+C28+C29+C30+C31+C32+C35</f>
        <v>12534.4</v>
      </c>
      <c r="D16" s="42">
        <f t="shared" si="0"/>
        <v>9316.6</v>
      </c>
      <c r="E16" s="42">
        <f t="shared" si="0"/>
        <v>2001.5</v>
      </c>
      <c r="F16" s="43">
        <f t="shared" si="0"/>
        <v>3217.7999999999997</v>
      </c>
      <c r="G16" s="126">
        <f t="shared" si="0"/>
        <v>11799.4</v>
      </c>
      <c r="H16" s="42">
        <f t="shared" si="0"/>
        <v>9141.8000000000029</v>
      </c>
      <c r="I16" s="42">
        <f t="shared" si="0"/>
        <v>1984.9999999999998</v>
      </c>
      <c r="J16" s="43">
        <f t="shared" si="0"/>
        <v>2657.6</v>
      </c>
    </row>
    <row r="17" spans="1:10" x14ac:dyDescent="0.2">
      <c r="A17" s="15"/>
      <c r="B17" s="100" t="s">
        <v>14</v>
      </c>
      <c r="C17" s="127">
        <v>7204</v>
      </c>
      <c r="D17" s="38">
        <f t="shared" ref="D17" si="1">C17-F17</f>
        <v>6057.3</v>
      </c>
      <c r="E17" s="38">
        <v>1704.2</v>
      </c>
      <c r="F17" s="45">
        <v>1146.7</v>
      </c>
      <c r="G17" s="127">
        <v>6749.6</v>
      </c>
      <c r="H17" s="38">
        <f t="shared" ref="H17" si="2">G17-J17</f>
        <v>5957.2000000000007</v>
      </c>
      <c r="I17" s="38">
        <v>1688.7</v>
      </c>
      <c r="J17" s="45">
        <v>792.4</v>
      </c>
    </row>
    <row r="18" spans="1:10" ht="27" customHeight="1" x14ac:dyDescent="0.2">
      <c r="A18" s="16"/>
      <c r="B18" s="101" t="s">
        <v>96</v>
      </c>
      <c r="C18" s="128">
        <v>242.9</v>
      </c>
      <c r="D18" s="39">
        <f>C18-F18</f>
        <v>233.4</v>
      </c>
      <c r="E18" s="39">
        <v>148.19999999999999</v>
      </c>
      <c r="F18" s="83">
        <v>9.5</v>
      </c>
      <c r="G18" s="128">
        <v>239.3</v>
      </c>
      <c r="H18" s="39">
        <f>G18-J18</f>
        <v>230</v>
      </c>
      <c r="I18" s="39">
        <v>147.5</v>
      </c>
      <c r="J18" s="83">
        <v>9.3000000000000007</v>
      </c>
    </row>
    <row r="19" spans="1:10" x14ac:dyDescent="0.2">
      <c r="A19" s="16"/>
      <c r="B19" s="102" t="s">
        <v>15</v>
      </c>
      <c r="C19" s="129">
        <v>627.5</v>
      </c>
      <c r="D19" s="40">
        <f>C19-F19</f>
        <v>627.5</v>
      </c>
      <c r="E19" s="40"/>
      <c r="F19" s="46"/>
      <c r="G19" s="129">
        <v>627.5</v>
      </c>
      <c r="H19" s="40">
        <f>G19-J19</f>
        <v>627.5</v>
      </c>
      <c r="I19" s="40"/>
      <c r="J19" s="46"/>
    </row>
    <row r="20" spans="1:10" x14ac:dyDescent="0.2">
      <c r="A20" s="16"/>
      <c r="B20" s="102" t="s">
        <v>100</v>
      </c>
      <c r="C20" s="129">
        <v>1598.7</v>
      </c>
      <c r="D20" s="40">
        <f t="shared" ref="D20:D35" si="3">C20-F20</f>
        <v>1598.7</v>
      </c>
      <c r="E20" s="40"/>
      <c r="F20" s="46"/>
      <c r="G20" s="129">
        <v>1587.2</v>
      </c>
      <c r="H20" s="40">
        <f t="shared" ref="H20:H35" si="4">G20-J20</f>
        <v>1587.2</v>
      </c>
      <c r="I20" s="40"/>
      <c r="J20" s="46"/>
    </row>
    <row r="21" spans="1:10" x14ac:dyDescent="0.2">
      <c r="A21" s="16"/>
      <c r="B21" s="103" t="s">
        <v>16</v>
      </c>
      <c r="C21" s="130">
        <v>576.9</v>
      </c>
      <c r="D21" s="38">
        <f t="shared" si="3"/>
        <v>0</v>
      </c>
      <c r="E21" s="38"/>
      <c r="F21" s="45">
        <v>576.9</v>
      </c>
      <c r="G21" s="130">
        <v>420.6</v>
      </c>
      <c r="H21" s="38">
        <f t="shared" si="4"/>
        <v>0</v>
      </c>
      <c r="I21" s="38"/>
      <c r="J21" s="45">
        <v>420.6</v>
      </c>
    </row>
    <row r="22" spans="1:10" x14ac:dyDescent="0.2">
      <c r="A22" s="16"/>
      <c r="B22" s="104" t="s">
        <v>101</v>
      </c>
      <c r="C22" s="131">
        <v>1566.4</v>
      </c>
      <c r="D22" s="67">
        <f t="shared" si="3"/>
        <v>1566.4</v>
      </c>
      <c r="E22" s="67">
        <v>236.4</v>
      </c>
      <c r="F22" s="82"/>
      <c r="G22" s="131">
        <v>1509.1</v>
      </c>
      <c r="H22" s="67">
        <f t="shared" si="4"/>
        <v>1509.1</v>
      </c>
      <c r="I22" s="67">
        <v>235.8</v>
      </c>
      <c r="J22" s="82"/>
    </row>
    <row r="23" spans="1:10" x14ac:dyDescent="0.2">
      <c r="A23" s="16"/>
      <c r="B23" s="102" t="s">
        <v>100</v>
      </c>
      <c r="C23" s="129">
        <v>907.1</v>
      </c>
      <c r="D23" s="40">
        <f t="shared" si="3"/>
        <v>907.1</v>
      </c>
      <c r="E23" s="40"/>
      <c r="F23" s="46"/>
      <c r="G23" s="129">
        <v>861.4</v>
      </c>
      <c r="H23" s="40">
        <f t="shared" si="4"/>
        <v>861.4</v>
      </c>
      <c r="I23" s="40"/>
      <c r="J23" s="46"/>
    </row>
    <row r="24" spans="1:10" hidden="1" x14ac:dyDescent="0.2">
      <c r="A24" s="16"/>
      <c r="B24" s="100" t="s">
        <v>18</v>
      </c>
      <c r="C24" s="130"/>
      <c r="D24" s="38">
        <f t="shared" si="3"/>
        <v>0</v>
      </c>
      <c r="E24" s="38"/>
      <c r="F24" s="45"/>
      <c r="G24" s="130"/>
      <c r="H24" s="38">
        <f t="shared" si="4"/>
        <v>0</v>
      </c>
      <c r="I24" s="38"/>
      <c r="J24" s="45"/>
    </row>
    <row r="25" spans="1:10" ht="12" customHeight="1" x14ac:dyDescent="0.2">
      <c r="A25" s="16"/>
      <c r="B25" s="100" t="s">
        <v>98</v>
      </c>
      <c r="C25" s="130"/>
      <c r="D25" s="38">
        <f t="shared" si="3"/>
        <v>0</v>
      </c>
      <c r="E25" s="38"/>
      <c r="F25" s="45"/>
      <c r="G25" s="130"/>
      <c r="H25" s="38">
        <f t="shared" si="4"/>
        <v>0</v>
      </c>
      <c r="I25" s="38"/>
      <c r="J25" s="45"/>
    </row>
    <row r="26" spans="1:10" ht="12.75" customHeight="1" x14ac:dyDescent="0.2">
      <c r="A26" s="16"/>
      <c r="B26" s="105" t="s">
        <v>19</v>
      </c>
      <c r="C26" s="132">
        <v>1342.9</v>
      </c>
      <c r="D26" s="38">
        <f t="shared" si="3"/>
        <v>510.30000000000007</v>
      </c>
      <c r="E26" s="47"/>
      <c r="F26" s="48">
        <v>832.6</v>
      </c>
      <c r="G26" s="132">
        <v>1316.1</v>
      </c>
      <c r="H26" s="38">
        <f t="shared" si="4"/>
        <v>496.29999999999995</v>
      </c>
      <c r="I26" s="47"/>
      <c r="J26" s="48">
        <v>819.8</v>
      </c>
    </row>
    <row r="27" spans="1:10" ht="1.5" hidden="1" customHeight="1" x14ac:dyDescent="0.2">
      <c r="A27" s="16"/>
      <c r="B27" s="106" t="s">
        <v>103</v>
      </c>
      <c r="C27" s="132"/>
      <c r="D27" s="38">
        <f t="shared" si="3"/>
        <v>0</v>
      </c>
      <c r="E27" s="47"/>
      <c r="F27" s="48"/>
      <c r="G27" s="132"/>
      <c r="H27" s="38">
        <f t="shared" si="4"/>
        <v>0</v>
      </c>
      <c r="I27" s="47"/>
      <c r="J27" s="48"/>
    </row>
    <row r="28" spans="1:10" ht="12.75" customHeight="1" x14ac:dyDescent="0.2">
      <c r="A28" s="16"/>
      <c r="B28" s="107" t="s">
        <v>104</v>
      </c>
      <c r="C28" s="133">
        <v>106.1</v>
      </c>
      <c r="D28" s="44">
        <f t="shared" si="3"/>
        <v>106.1</v>
      </c>
      <c r="E28" s="77">
        <v>3.7</v>
      </c>
      <c r="F28" s="78"/>
      <c r="G28" s="133">
        <v>106</v>
      </c>
      <c r="H28" s="44">
        <f t="shared" si="4"/>
        <v>106</v>
      </c>
      <c r="I28" s="77">
        <v>3.7</v>
      </c>
      <c r="J28" s="78"/>
    </row>
    <row r="29" spans="1:10" ht="12.75" customHeight="1" x14ac:dyDescent="0.2">
      <c r="A29" s="16"/>
      <c r="B29" s="107" t="s">
        <v>105</v>
      </c>
      <c r="C29" s="133">
        <v>16.3</v>
      </c>
      <c r="D29" s="44">
        <f t="shared" si="3"/>
        <v>16.3</v>
      </c>
      <c r="E29" s="77">
        <v>16.100000000000001</v>
      </c>
      <c r="F29" s="78"/>
      <c r="G29" s="133">
        <v>16.3</v>
      </c>
      <c r="H29" s="44">
        <f t="shared" si="4"/>
        <v>16.3</v>
      </c>
      <c r="I29" s="77">
        <v>16.100000000000001</v>
      </c>
      <c r="J29" s="78"/>
    </row>
    <row r="30" spans="1:10" ht="24" customHeight="1" x14ac:dyDescent="0.2">
      <c r="A30" s="16"/>
      <c r="B30" s="106" t="s">
        <v>115</v>
      </c>
      <c r="C30" s="133">
        <v>134</v>
      </c>
      <c r="D30" s="44">
        <f t="shared" si="3"/>
        <v>134</v>
      </c>
      <c r="E30" s="77">
        <v>5.0999999999999996</v>
      </c>
      <c r="F30" s="78"/>
      <c r="G30" s="133">
        <v>134</v>
      </c>
      <c r="H30" s="44">
        <f t="shared" si="4"/>
        <v>134</v>
      </c>
      <c r="I30" s="77">
        <v>5.0999999999999996</v>
      </c>
      <c r="J30" s="78"/>
    </row>
    <row r="31" spans="1:10" ht="11.25" customHeight="1" x14ac:dyDescent="0.2">
      <c r="A31" s="16"/>
      <c r="B31" s="105" t="s">
        <v>94</v>
      </c>
      <c r="C31" s="132">
        <v>907</v>
      </c>
      <c r="D31" s="38">
        <f t="shared" si="3"/>
        <v>257.60000000000002</v>
      </c>
      <c r="E31" s="47">
        <v>36</v>
      </c>
      <c r="F31" s="48">
        <v>649.4</v>
      </c>
      <c r="G31" s="132">
        <v>867.3</v>
      </c>
      <c r="H31" s="38">
        <f t="shared" si="4"/>
        <v>254.69999999999993</v>
      </c>
      <c r="I31" s="47">
        <v>35.6</v>
      </c>
      <c r="J31" s="48">
        <v>612.6</v>
      </c>
    </row>
    <row r="32" spans="1:10" ht="11.45" customHeight="1" x14ac:dyDescent="0.2">
      <c r="A32" s="16"/>
      <c r="B32" s="107" t="s">
        <v>113</v>
      </c>
      <c r="C32" s="132">
        <v>575.20000000000005</v>
      </c>
      <c r="D32" s="38">
        <f t="shared" si="3"/>
        <v>563</v>
      </c>
      <c r="E32" s="47"/>
      <c r="F32" s="48">
        <v>12.2</v>
      </c>
      <c r="G32" s="132">
        <v>574.9</v>
      </c>
      <c r="H32" s="38">
        <f t="shared" si="4"/>
        <v>562.69999999999993</v>
      </c>
      <c r="I32" s="47"/>
      <c r="J32" s="48">
        <v>12.2</v>
      </c>
    </row>
    <row r="33" spans="1:10" ht="11.25" hidden="1" customHeight="1" x14ac:dyDescent="0.2">
      <c r="A33" s="16"/>
      <c r="B33" s="102" t="s">
        <v>100</v>
      </c>
      <c r="C33" s="132"/>
      <c r="D33" s="38">
        <f t="shared" si="3"/>
        <v>0</v>
      </c>
      <c r="E33" s="47"/>
      <c r="F33" s="48"/>
      <c r="G33" s="132"/>
      <c r="H33" s="38">
        <f t="shared" si="4"/>
        <v>0</v>
      </c>
      <c r="I33" s="47"/>
      <c r="J33" s="48"/>
    </row>
    <row r="34" spans="1:10" ht="13.5" customHeight="1" x14ac:dyDescent="0.2">
      <c r="A34" s="16"/>
      <c r="B34" s="102" t="s">
        <v>15</v>
      </c>
      <c r="C34" s="132">
        <v>74.8</v>
      </c>
      <c r="D34" s="38">
        <f t="shared" si="3"/>
        <v>74.8</v>
      </c>
      <c r="E34" s="47"/>
      <c r="F34" s="48"/>
      <c r="G34" s="132">
        <v>74.8</v>
      </c>
      <c r="H34" s="38">
        <f t="shared" si="4"/>
        <v>74.8</v>
      </c>
      <c r="I34" s="47"/>
      <c r="J34" s="48"/>
    </row>
    <row r="35" spans="1:10" ht="12.75" customHeight="1" thickBot="1" x14ac:dyDescent="0.25">
      <c r="A35" s="17"/>
      <c r="B35" s="108" t="s">
        <v>20</v>
      </c>
      <c r="C35" s="134">
        <v>105.6</v>
      </c>
      <c r="D35" s="41">
        <f t="shared" si="3"/>
        <v>105.6</v>
      </c>
      <c r="E35" s="41"/>
      <c r="F35" s="49"/>
      <c r="G35" s="134">
        <v>105.5</v>
      </c>
      <c r="H35" s="41">
        <f t="shared" si="4"/>
        <v>105.5</v>
      </c>
      <c r="I35" s="41"/>
      <c r="J35" s="49"/>
    </row>
    <row r="36" spans="1:10" x14ac:dyDescent="0.2">
      <c r="A36" s="14" t="s">
        <v>21</v>
      </c>
      <c r="B36" s="109" t="s">
        <v>24</v>
      </c>
      <c r="C36" s="135">
        <f>SUM(C37:C40)</f>
        <v>568.20000000000005</v>
      </c>
      <c r="D36" s="50">
        <f t="shared" ref="D36:F36" si="5">SUM(D37:D40)</f>
        <v>523.80000000000007</v>
      </c>
      <c r="E36" s="50">
        <f t="shared" si="5"/>
        <v>315.5</v>
      </c>
      <c r="F36" s="51">
        <f t="shared" si="5"/>
        <v>44.4</v>
      </c>
      <c r="G36" s="135">
        <f>SUM(G37:G40)</f>
        <v>564.6</v>
      </c>
      <c r="H36" s="50">
        <f t="shared" ref="H36:J36" si="6">SUM(H37:H40)</f>
        <v>520.6</v>
      </c>
      <c r="I36" s="50">
        <f t="shared" si="6"/>
        <v>312.7</v>
      </c>
      <c r="J36" s="51">
        <f t="shared" si="6"/>
        <v>44</v>
      </c>
    </row>
    <row r="37" spans="1:10" x14ac:dyDescent="0.2">
      <c r="A37" s="36"/>
      <c r="B37" s="100" t="s">
        <v>22</v>
      </c>
      <c r="C37" s="130">
        <v>548.20000000000005</v>
      </c>
      <c r="D37" s="38">
        <f>C37-F37</f>
        <v>503.80000000000007</v>
      </c>
      <c r="E37" s="38">
        <v>312</v>
      </c>
      <c r="F37" s="45">
        <v>44.4</v>
      </c>
      <c r="G37" s="130">
        <v>544.6</v>
      </c>
      <c r="H37" s="38">
        <f>G37-J37</f>
        <v>500.6</v>
      </c>
      <c r="I37" s="38">
        <v>309.2</v>
      </c>
      <c r="J37" s="45">
        <v>44</v>
      </c>
    </row>
    <row r="38" spans="1:10" x14ac:dyDescent="0.2">
      <c r="A38" s="19"/>
      <c r="B38" s="100" t="s">
        <v>17</v>
      </c>
      <c r="C38" s="130">
        <v>18.5</v>
      </c>
      <c r="D38" s="38">
        <f>C38-F38</f>
        <v>18.5</v>
      </c>
      <c r="E38" s="38">
        <v>2.9</v>
      </c>
      <c r="F38" s="45"/>
      <c r="G38" s="130">
        <v>18.5</v>
      </c>
      <c r="H38" s="38">
        <f>G38-J38</f>
        <v>18.5</v>
      </c>
      <c r="I38" s="38">
        <v>2.9</v>
      </c>
      <c r="J38" s="45"/>
    </row>
    <row r="39" spans="1:10" x14ac:dyDescent="0.2">
      <c r="A39" s="19"/>
      <c r="B39" s="107" t="s">
        <v>110</v>
      </c>
      <c r="C39" s="132">
        <v>0.6</v>
      </c>
      <c r="D39" s="38">
        <f>C39-F39</f>
        <v>0.6</v>
      </c>
      <c r="E39" s="47">
        <v>0.6</v>
      </c>
      <c r="F39" s="48"/>
      <c r="G39" s="132">
        <v>0.6</v>
      </c>
      <c r="H39" s="38">
        <f>G39-J39</f>
        <v>0.6</v>
      </c>
      <c r="I39" s="47">
        <v>0.6</v>
      </c>
      <c r="J39" s="48"/>
    </row>
    <row r="40" spans="1:10" ht="13.5" thickBot="1" x14ac:dyDescent="0.25">
      <c r="A40" s="18"/>
      <c r="B40" s="108" t="s">
        <v>20</v>
      </c>
      <c r="C40" s="134">
        <v>0.9</v>
      </c>
      <c r="D40" s="41">
        <f>C40-F40</f>
        <v>0.9</v>
      </c>
      <c r="E40" s="41"/>
      <c r="F40" s="49"/>
      <c r="G40" s="134">
        <v>0.9</v>
      </c>
      <c r="H40" s="41">
        <f>G40-J40</f>
        <v>0.9</v>
      </c>
      <c r="I40" s="41"/>
      <c r="J40" s="49"/>
    </row>
    <row r="41" spans="1:10" x14ac:dyDescent="0.2">
      <c r="A41" s="14" t="s">
        <v>23</v>
      </c>
      <c r="B41" s="109" t="s">
        <v>26</v>
      </c>
      <c r="C41" s="135">
        <f>SUM(C42:C45)</f>
        <v>274.10000000000002</v>
      </c>
      <c r="D41" s="50">
        <f t="shared" ref="D41:F41" si="7">SUM(D42:D45)</f>
        <v>263.7</v>
      </c>
      <c r="E41" s="50">
        <f t="shared" si="7"/>
        <v>207.6</v>
      </c>
      <c r="F41" s="51">
        <f t="shared" si="7"/>
        <v>10.4</v>
      </c>
      <c r="G41" s="135">
        <f>SUM(G42:G45)</f>
        <v>272.2</v>
      </c>
      <c r="H41" s="50">
        <f t="shared" ref="H41:J41" si="8">SUM(H42:H45)</f>
        <v>261.8</v>
      </c>
      <c r="I41" s="50">
        <f t="shared" si="8"/>
        <v>206.2</v>
      </c>
      <c r="J41" s="51">
        <f t="shared" si="8"/>
        <v>10.4</v>
      </c>
    </row>
    <row r="42" spans="1:10" x14ac:dyDescent="0.2">
      <c r="A42" s="36"/>
      <c r="B42" s="100" t="s">
        <v>22</v>
      </c>
      <c r="C42" s="130">
        <v>265.2</v>
      </c>
      <c r="D42" s="38">
        <f>C42-F42</f>
        <v>254.79999999999998</v>
      </c>
      <c r="E42" s="38">
        <v>205.6</v>
      </c>
      <c r="F42" s="45">
        <v>10.4</v>
      </c>
      <c r="G42" s="130">
        <v>263.39999999999998</v>
      </c>
      <c r="H42" s="38">
        <f>G42-J42</f>
        <v>252.99999999999997</v>
      </c>
      <c r="I42" s="38">
        <v>204.2</v>
      </c>
      <c r="J42" s="45">
        <v>10.4</v>
      </c>
    </row>
    <row r="43" spans="1:10" x14ac:dyDescent="0.2">
      <c r="A43" s="19"/>
      <c r="B43" s="100" t="s">
        <v>17</v>
      </c>
      <c r="C43" s="130">
        <v>7.5</v>
      </c>
      <c r="D43" s="38">
        <f>C43-F43</f>
        <v>7.5</v>
      </c>
      <c r="E43" s="38">
        <v>1.4</v>
      </c>
      <c r="F43" s="45"/>
      <c r="G43" s="130">
        <v>7.5</v>
      </c>
      <c r="H43" s="38">
        <f>G43-J43</f>
        <v>7.5</v>
      </c>
      <c r="I43" s="38">
        <v>1.4</v>
      </c>
      <c r="J43" s="45"/>
    </row>
    <row r="44" spans="1:10" x14ac:dyDescent="0.2">
      <c r="A44" s="19"/>
      <c r="B44" s="107" t="s">
        <v>110</v>
      </c>
      <c r="C44" s="132">
        <v>0.6</v>
      </c>
      <c r="D44" s="38">
        <f>C44-F44</f>
        <v>0.6</v>
      </c>
      <c r="E44" s="47">
        <v>0.6</v>
      </c>
      <c r="F44" s="48"/>
      <c r="G44" s="132">
        <v>0.6</v>
      </c>
      <c r="H44" s="38">
        <f>G44-J44</f>
        <v>0.6</v>
      </c>
      <c r="I44" s="47">
        <v>0.6</v>
      </c>
      <c r="J44" s="48"/>
    </row>
    <row r="45" spans="1:10" ht="13.5" thickBot="1" x14ac:dyDescent="0.25">
      <c r="A45" s="18"/>
      <c r="B45" s="108" t="s">
        <v>20</v>
      </c>
      <c r="C45" s="134">
        <v>0.8</v>
      </c>
      <c r="D45" s="41">
        <f>C45-F45</f>
        <v>0.8</v>
      </c>
      <c r="E45" s="41"/>
      <c r="F45" s="49"/>
      <c r="G45" s="134">
        <v>0.7</v>
      </c>
      <c r="H45" s="41">
        <f>G45-J45</f>
        <v>0.7</v>
      </c>
      <c r="I45" s="41"/>
      <c r="J45" s="49"/>
    </row>
    <row r="46" spans="1:10" x14ac:dyDescent="0.2">
      <c r="A46" s="14" t="s">
        <v>25</v>
      </c>
      <c r="B46" s="109" t="s">
        <v>28</v>
      </c>
      <c r="C46" s="135">
        <f>SUM(C47:C50)</f>
        <v>284.89999999999998</v>
      </c>
      <c r="D46" s="50">
        <f t="shared" ref="D46:F46" si="9">SUM(D47:D50)</f>
        <v>274.7</v>
      </c>
      <c r="E46" s="50">
        <f t="shared" si="9"/>
        <v>180.89999999999998</v>
      </c>
      <c r="F46" s="51">
        <f t="shared" si="9"/>
        <v>10.199999999999999</v>
      </c>
      <c r="G46" s="135">
        <f>SUM(G47:G50)</f>
        <v>275.70000000000005</v>
      </c>
      <c r="H46" s="50">
        <f t="shared" ref="H46:J46" si="10">SUM(H47:H50)</f>
        <v>265.70000000000005</v>
      </c>
      <c r="I46" s="50">
        <f t="shared" si="10"/>
        <v>178.6</v>
      </c>
      <c r="J46" s="51">
        <f t="shared" si="10"/>
        <v>10</v>
      </c>
    </row>
    <row r="47" spans="1:10" x14ac:dyDescent="0.2">
      <c r="A47" s="15"/>
      <c r="B47" s="110" t="s">
        <v>22</v>
      </c>
      <c r="C47" s="131">
        <v>263.7</v>
      </c>
      <c r="D47" s="67">
        <f>C47-F47</f>
        <v>253.5</v>
      </c>
      <c r="E47" s="67">
        <v>170.6</v>
      </c>
      <c r="F47" s="82">
        <v>10.199999999999999</v>
      </c>
      <c r="G47" s="130">
        <v>254.6</v>
      </c>
      <c r="H47" s="38">
        <f>G47-J47</f>
        <v>244.6</v>
      </c>
      <c r="I47" s="38">
        <v>168.3</v>
      </c>
      <c r="J47" s="45">
        <v>10</v>
      </c>
    </row>
    <row r="48" spans="1:10" x14ac:dyDescent="0.2">
      <c r="A48" s="19"/>
      <c r="B48" s="100" t="s">
        <v>17</v>
      </c>
      <c r="C48" s="131">
        <v>19.899999999999999</v>
      </c>
      <c r="D48" s="67">
        <f>C48-F48</f>
        <v>19.899999999999999</v>
      </c>
      <c r="E48" s="67">
        <v>9.6999999999999993</v>
      </c>
      <c r="F48" s="82"/>
      <c r="G48" s="130">
        <v>19.899999999999999</v>
      </c>
      <c r="H48" s="38">
        <f>G48-J48</f>
        <v>19.899999999999999</v>
      </c>
      <c r="I48" s="38">
        <v>9.6999999999999993</v>
      </c>
      <c r="J48" s="45"/>
    </row>
    <row r="49" spans="1:10" x14ac:dyDescent="0.2">
      <c r="A49" s="19"/>
      <c r="B49" s="107" t="s">
        <v>110</v>
      </c>
      <c r="C49" s="143">
        <v>0.6</v>
      </c>
      <c r="D49" s="67">
        <f>C49-F49</f>
        <v>0.6</v>
      </c>
      <c r="E49" s="68">
        <v>0.6</v>
      </c>
      <c r="F49" s="76"/>
      <c r="G49" s="132">
        <v>0.6</v>
      </c>
      <c r="H49" s="38">
        <v>0.6</v>
      </c>
      <c r="I49" s="47">
        <v>0.6</v>
      </c>
      <c r="J49" s="48"/>
    </row>
    <row r="50" spans="1:10" ht="13.5" thickBot="1" x14ac:dyDescent="0.25">
      <c r="A50" s="18"/>
      <c r="B50" s="108" t="s">
        <v>20</v>
      </c>
      <c r="C50" s="144">
        <v>0.7</v>
      </c>
      <c r="D50" s="69">
        <f>C50-F50</f>
        <v>0.7</v>
      </c>
      <c r="E50" s="69"/>
      <c r="F50" s="88"/>
      <c r="G50" s="134">
        <v>0.6</v>
      </c>
      <c r="H50" s="41">
        <f>G50-J50</f>
        <v>0.6</v>
      </c>
      <c r="I50" s="41"/>
      <c r="J50" s="49"/>
    </row>
    <row r="51" spans="1:10" x14ac:dyDescent="0.2">
      <c r="A51" s="14" t="s">
        <v>27</v>
      </c>
      <c r="B51" s="109" t="s">
        <v>30</v>
      </c>
      <c r="C51" s="135">
        <f>SUM(C52:C55)</f>
        <v>331.40000000000003</v>
      </c>
      <c r="D51" s="50">
        <f t="shared" ref="D51:F51" si="11">SUM(D52:D55)</f>
        <v>311.20000000000005</v>
      </c>
      <c r="E51" s="50">
        <f t="shared" si="11"/>
        <v>220.1</v>
      </c>
      <c r="F51" s="51">
        <f t="shared" si="11"/>
        <v>20.2</v>
      </c>
      <c r="G51" s="135">
        <f>SUM(G52:G55)</f>
        <v>330.4</v>
      </c>
      <c r="H51" s="50">
        <f t="shared" ref="H51:J51" si="12">SUM(H52:H55)</f>
        <v>310.29999999999995</v>
      </c>
      <c r="I51" s="50">
        <f t="shared" si="12"/>
        <v>220.1</v>
      </c>
      <c r="J51" s="51">
        <f t="shared" si="12"/>
        <v>20.100000000000001</v>
      </c>
    </row>
    <row r="52" spans="1:10" x14ac:dyDescent="0.2">
      <c r="A52" s="15"/>
      <c r="B52" s="100" t="s">
        <v>22</v>
      </c>
      <c r="C52" s="147">
        <v>308.3</v>
      </c>
      <c r="D52" s="89">
        <f>C52-F52</f>
        <v>288.10000000000002</v>
      </c>
      <c r="E52" s="89">
        <v>209.8</v>
      </c>
      <c r="F52" s="90">
        <v>20.2</v>
      </c>
      <c r="G52" s="136">
        <v>307.39999999999998</v>
      </c>
      <c r="H52" s="52">
        <f>G52-J52</f>
        <v>287.29999999999995</v>
      </c>
      <c r="I52" s="52">
        <v>209.8</v>
      </c>
      <c r="J52" s="53">
        <v>20.100000000000001</v>
      </c>
    </row>
    <row r="53" spans="1:10" x14ac:dyDescent="0.2">
      <c r="A53" s="16"/>
      <c r="B53" s="100" t="s">
        <v>17</v>
      </c>
      <c r="C53" s="131">
        <v>19.899999999999999</v>
      </c>
      <c r="D53" s="67">
        <f>C53-F53</f>
        <v>19.899999999999999</v>
      </c>
      <c r="E53" s="67">
        <v>9.6999999999999993</v>
      </c>
      <c r="F53" s="82"/>
      <c r="G53" s="130">
        <v>19.899999999999999</v>
      </c>
      <c r="H53" s="38">
        <f>G53-J53</f>
        <v>19.899999999999999</v>
      </c>
      <c r="I53" s="38">
        <v>9.6999999999999993</v>
      </c>
      <c r="J53" s="45"/>
    </row>
    <row r="54" spans="1:10" x14ac:dyDescent="0.2">
      <c r="A54" s="16"/>
      <c r="B54" s="107" t="s">
        <v>110</v>
      </c>
      <c r="C54" s="143">
        <v>0.6</v>
      </c>
      <c r="D54" s="67">
        <f>C54-F54</f>
        <v>0.6</v>
      </c>
      <c r="E54" s="68">
        <v>0.6</v>
      </c>
      <c r="F54" s="76"/>
      <c r="G54" s="132">
        <v>0.6</v>
      </c>
      <c r="H54" s="38">
        <f>G54-J54</f>
        <v>0.6</v>
      </c>
      <c r="I54" s="47">
        <v>0.6</v>
      </c>
      <c r="J54" s="48"/>
    </row>
    <row r="55" spans="1:10" ht="13.5" thickBot="1" x14ac:dyDescent="0.25">
      <c r="A55" s="17"/>
      <c r="B55" s="108" t="s">
        <v>20</v>
      </c>
      <c r="C55" s="144">
        <v>2.6</v>
      </c>
      <c r="D55" s="69">
        <f>C55-F55</f>
        <v>2.6</v>
      </c>
      <c r="E55" s="69"/>
      <c r="F55" s="88"/>
      <c r="G55" s="134">
        <v>2.5</v>
      </c>
      <c r="H55" s="41">
        <f>G55-J55</f>
        <v>2.5</v>
      </c>
      <c r="I55" s="41"/>
      <c r="J55" s="49"/>
    </row>
    <row r="56" spans="1:10" x14ac:dyDescent="0.2">
      <c r="A56" s="14" t="s">
        <v>29</v>
      </c>
      <c r="B56" s="109" t="s">
        <v>32</v>
      </c>
      <c r="C56" s="135">
        <f>SUM(C57:C60)</f>
        <v>378.5</v>
      </c>
      <c r="D56" s="50">
        <f t="shared" ref="D56:F56" si="13">SUM(D57:D60)</f>
        <v>312.40000000000003</v>
      </c>
      <c r="E56" s="50">
        <f t="shared" si="13"/>
        <v>210.70000000000002</v>
      </c>
      <c r="F56" s="51">
        <f t="shared" si="13"/>
        <v>66.099999999999994</v>
      </c>
      <c r="G56" s="135">
        <f>SUM(G57:G60)</f>
        <v>376.40000000000003</v>
      </c>
      <c r="H56" s="50">
        <f t="shared" ref="H56:J56" si="14">SUM(H57:H60)</f>
        <v>310.50000000000006</v>
      </c>
      <c r="I56" s="50">
        <f t="shared" si="14"/>
        <v>209.6</v>
      </c>
      <c r="J56" s="51">
        <f t="shared" si="14"/>
        <v>65.900000000000006</v>
      </c>
    </row>
    <row r="57" spans="1:10" x14ac:dyDescent="0.2">
      <c r="A57" s="15"/>
      <c r="B57" s="100" t="s">
        <v>22</v>
      </c>
      <c r="C57" s="131">
        <v>349.7</v>
      </c>
      <c r="D57" s="67">
        <f>C57-F57</f>
        <v>283.60000000000002</v>
      </c>
      <c r="E57" s="67">
        <v>200.3</v>
      </c>
      <c r="F57" s="82">
        <v>66.099999999999994</v>
      </c>
      <c r="G57" s="130">
        <v>347.6</v>
      </c>
      <c r="H57" s="38">
        <f>G57-J57</f>
        <v>281.70000000000005</v>
      </c>
      <c r="I57" s="38">
        <v>199.2</v>
      </c>
      <c r="J57" s="45">
        <v>65.900000000000006</v>
      </c>
    </row>
    <row r="58" spans="1:10" x14ac:dyDescent="0.2">
      <c r="A58" s="16"/>
      <c r="B58" s="100" t="s">
        <v>17</v>
      </c>
      <c r="C58" s="131">
        <v>19.399999999999999</v>
      </c>
      <c r="D58" s="67">
        <f>C58-F58</f>
        <v>19.399999999999999</v>
      </c>
      <c r="E58" s="67">
        <v>9.8000000000000007</v>
      </c>
      <c r="F58" s="82"/>
      <c r="G58" s="130">
        <v>19.399999999999999</v>
      </c>
      <c r="H58" s="38">
        <f>G58-J58</f>
        <v>19.399999999999999</v>
      </c>
      <c r="I58" s="38">
        <v>9.8000000000000007</v>
      </c>
      <c r="J58" s="45"/>
    </row>
    <row r="59" spans="1:10" x14ac:dyDescent="0.2">
      <c r="A59" s="16"/>
      <c r="B59" s="107" t="s">
        <v>110</v>
      </c>
      <c r="C59" s="143">
        <v>0.6</v>
      </c>
      <c r="D59" s="67">
        <f>C59-F59</f>
        <v>0.6</v>
      </c>
      <c r="E59" s="68">
        <v>0.6</v>
      </c>
      <c r="F59" s="76"/>
      <c r="G59" s="132">
        <v>0.6</v>
      </c>
      <c r="H59" s="38">
        <f>G59-J59</f>
        <v>0.6</v>
      </c>
      <c r="I59" s="47">
        <v>0.6</v>
      </c>
      <c r="J59" s="48"/>
    </row>
    <row r="60" spans="1:10" ht="13.5" thickBot="1" x14ac:dyDescent="0.25">
      <c r="A60" s="17"/>
      <c r="B60" s="108" t="s">
        <v>20</v>
      </c>
      <c r="C60" s="144">
        <v>8.8000000000000007</v>
      </c>
      <c r="D60" s="69">
        <f>C60-F60</f>
        <v>8.8000000000000007</v>
      </c>
      <c r="E60" s="69"/>
      <c r="F60" s="88"/>
      <c r="G60" s="134">
        <v>8.8000000000000007</v>
      </c>
      <c r="H60" s="41">
        <f>G60-J60</f>
        <v>8.8000000000000007</v>
      </c>
      <c r="I60" s="41"/>
      <c r="J60" s="49"/>
    </row>
    <row r="61" spans="1:10" x14ac:dyDescent="0.2">
      <c r="A61" s="14" t="s">
        <v>31</v>
      </c>
      <c r="B61" s="109" t="s">
        <v>34</v>
      </c>
      <c r="C61" s="135">
        <f>SUM(C62:C65)</f>
        <v>356.5</v>
      </c>
      <c r="D61" s="50">
        <f t="shared" ref="D61:F61" si="15">SUM(D62:D65)</f>
        <v>340.5</v>
      </c>
      <c r="E61" s="50">
        <f t="shared" si="15"/>
        <v>242.29999999999998</v>
      </c>
      <c r="F61" s="51">
        <f t="shared" si="15"/>
        <v>16</v>
      </c>
      <c r="G61" s="135">
        <f>SUM(G62:G65)</f>
        <v>346.8</v>
      </c>
      <c r="H61" s="50">
        <f t="shared" ref="H61:J61" si="16">SUM(H62:H65)</f>
        <v>331.7</v>
      </c>
      <c r="I61" s="50">
        <f t="shared" si="16"/>
        <v>240.99999999999997</v>
      </c>
      <c r="J61" s="51">
        <f t="shared" si="16"/>
        <v>15.1</v>
      </c>
    </row>
    <row r="62" spans="1:10" x14ac:dyDescent="0.2">
      <c r="A62" s="15"/>
      <c r="B62" s="100" t="s">
        <v>22</v>
      </c>
      <c r="C62" s="131">
        <v>330</v>
      </c>
      <c r="D62" s="67">
        <f>C62-F62</f>
        <v>314</v>
      </c>
      <c r="E62" s="67">
        <v>232</v>
      </c>
      <c r="F62" s="82">
        <v>16</v>
      </c>
      <c r="G62" s="130">
        <v>320.5</v>
      </c>
      <c r="H62" s="38">
        <f>G62-J62</f>
        <v>305.39999999999998</v>
      </c>
      <c r="I62" s="38">
        <v>230.7</v>
      </c>
      <c r="J62" s="45">
        <v>15.1</v>
      </c>
    </row>
    <row r="63" spans="1:10" x14ac:dyDescent="0.2">
      <c r="A63" s="16"/>
      <c r="B63" s="100" t="s">
        <v>17</v>
      </c>
      <c r="C63" s="131">
        <v>19.899999999999999</v>
      </c>
      <c r="D63" s="67">
        <f>C63-F63</f>
        <v>19.899999999999999</v>
      </c>
      <c r="E63" s="67">
        <v>9.6999999999999993</v>
      </c>
      <c r="F63" s="82"/>
      <c r="G63" s="130">
        <v>19.899999999999999</v>
      </c>
      <c r="H63" s="38">
        <f>G63-J63</f>
        <v>19.899999999999999</v>
      </c>
      <c r="I63" s="38">
        <v>9.6999999999999993</v>
      </c>
      <c r="J63" s="45"/>
    </row>
    <row r="64" spans="1:10" x14ac:dyDescent="0.2">
      <c r="A64" s="16"/>
      <c r="B64" s="107" t="s">
        <v>110</v>
      </c>
      <c r="C64" s="143">
        <v>0.6</v>
      </c>
      <c r="D64" s="67">
        <f>C64-F64</f>
        <v>0.6</v>
      </c>
      <c r="E64" s="68">
        <v>0.6</v>
      </c>
      <c r="F64" s="76"/>
      <c r="G64" s="132">
        <v>0.6</v>
      </c>
      <c r="H64" s="38">
        <f>G64-J64</f>
        <v>0.6</v>
      </c>
      <c r="I64" s="47">
        <v>0.6</v>
      </c>
      <c r="J64" s="48"/>
    </row>
    <row r="65" spans="1:10" ht="13.5" thickBot="1" x14ac:dyDescent="0.25">
      <c r="A65" s="18"/>
      <c r="B65" s="108" t="s">
        <v>20</v>
      </c>
      <c r="C65" s="144">
        <v>6</v>
      </c>
      <c r="D65" s="69">
        <f>C65-F65</f>
        <v>6</v>
      </c>
      <c r="E65" s="69"/>
      <c r="F65" s="88"/>
      <c r="G65" s="134">
        <v>5.8</v>
      </c>
      <c r="H65" s="41">
        <f>G65-J65</f>
        <v>5.8</v>
      </c>
      <c r="I65" s="41"/>
      <c r="J65" s="49"/>
    </row>
    <row r="66" spans="1:10" x14ac:dyDescent="0.2">
      <c r="A66" s="14" t="s">
        <v>33</v>
      </c>
      <c r="B66" s="109" t="s">
        <v>36</v>
      </c>
      <c r="C66" s="135">
        <f>SUM(C67:C70)</f>
        <v>280.5</v>
      </c>
      <c r="D66" s="50">
        <f t="shared" ref="D66:F66" si="17">SUM(D67:D70)</f>
        <v>271.5</v>
      </c>
      <c r="E66" s="50">
        <f t="shared" si="17"/>
        <v>196.6</v>
      </c>
      <c r="F66" s="51">
        <f t="shared" si="17"/>
        <v>9</v>
      </c>
      <c r="G66" s="135">
        <f>SUM(G67:G70)</f>
        <v>279.70000000000005</v>
      </c>
      <c r="H66" s="50">
        <f t="shared" ref="H66:J66" si="18">SUM(H67:H70)</f>
        <v>270.70000000000005</v>
      </c>
      <c r="I66" s="50">
        <f t="shared" si="18"/>
        <v>196.29999999999998</v>
      </c>
      <c r="J66" s="51">
        <f t="shared" si="18"/>
        <v>9</v>
      </c>
    </row>
    <row r="67" spans="1:10" x14ac:dyDescent="0.2">
      <c r="A67" s="15"/>
      <c r="B67" s="100" t="s">
        <v>22</v>
      </c>
      <c r="C67" s="131">
        <v>266</v>
      </c>
      <c r="D67" s="67">
        <f>C67-F67</f>
        <v>257</v>
      </c>
      <c r="E67" s="67">
        <v>191.3</v>
      </c>
      <c r="F67" s="82">
        <v>9</v>
      </c>
      <c r="G67" s="130">
        <v>265.3</v>
      </c>
      <c r="H67" s="38">
        <f>G67-J67</f>
        <v>256.3</v>
      </c>
      <c r="I67" s="38">
        <v>191</v>
      </c>
      <c r="J67" s="45">
        <v>9</v>
      </c>
    </row>
    <row r="68" spans="1:10" x14ac:dyDescent="0.2">
      <c r="A68" s="16"/>
      <c r="B68" s="100" t="s">
        <v>17</v>
      </c>
      <c r="C68" s="131">
        <v>11.2</v>
      </c>
      <c r="D68" s="67">
        <f>C68-F68</f>
        <v>11.2</v>
      </c>
      <c r="E68" s="67">
        <v>4.7</v>
      </c>
      <c r="F68" s="82"/>
      <c r="G68" s="130">
        <v>11.2</v>
      </c>
      <c r="H68" s="38">
        <f>G68-J68</f>
        <v>11.2</v>
      </c>
      <c r="I68" s="38">
        <v>4.7</v>
      </c>
      <c r="J68" s="45"/>
    </row>
    <row r="69" spans="1:10" x14ac:dyDescent="0.2">
      <c r="A69" s="16"/>
      <c r="B69" s="107" t="s">
        <v>110</v>
      </c>
      <c r="C69" s="143">
        <v>0.6</v>
      </c>
      <c r="D69" s="67">
        <f>C69-F69</f>
        <v>0.6</v>
      </c>
      <c r="E69" s="68">
        <v>0.6</v>
      </c>
      <c r="F69" s="76"/>
      <c r="G69" s="132">
        <v>0.6</v>
      </c>
      <c r="H69" s="38">
        <f>G69-J69</f>
        <v>0.6</v>
      </c>
      <c r="I69" s="47">
        <v>0.6</v>
      </c>
      <c r="J69" s="48"/>
    </row>
    <row r="70" spans="1:10" ht="13.5" thickBot="1" x14ac:dyDescent="0.25">
      <c r="A70" s="17"/>
      <c r="B70" s="108" t="s">
        <v>20</v>
      </c>
      <c r="C70" s="144">
        <v>2.7</v>
      </c>
      <c r="D70" s="69">
        <f>C70-F70</f>
        <v>2.7</v>
      </c>
      <c r="E70" s="69"/>
      <c r="F70" s="88"/>
      <c r="G70" s="134">
        <v>2.6</v>
      </c>
      <c r="H70" s="41">
        <f>G70-J70</f>
        <v>2.6</v>
      </c>
      <c r="I70" s="41"/>
      <c r="J70" s="49"/>
    </row>
    <row r="71" spans="1:10" x14ac:dyDescent="0.2">
      <c r="A71" s="14" t="s">
        <v>35</v>
      </c>
      <c r="B71" s="111" t="s">
        <v>38</v>
      </c>
      <c r="C71" s="135">
        <f>SUM(C72:C75)</f>
        <v>251.79999999999998</v>
      </c>
      <c r="D71" s="50">
        <f t="shared" ref="D71:F71" si="19">SUM(D72:D75)</f>
        <v>242.29999999999998</v>
      </c>
      <c r="E71" s="50">
        <f t="shared" si="19"/>
        <v>176.7</v>
      </c>
      <c r="F71" s="51">
        <f t="shared" si="19"/>
        <v>9.5</v>
      </c>
      <c r="G71" s="135">
        <f>SUM(G72:G75)</f>
        <v>249</v>
      </c>
      <c r="H71" s="50">
        <f t="shared" ref="H71:J71" si="20">SUM(H72:H75)</f>
        <v>239.8</v>
      </c>
      <c r="I71" s="50">
        <f t="shared" si="20"/>
        <v>176.2</v>
      </c>
      <c r="J71" s="51">
        <f t="shared" si="20"/>
        <v>9.1999999999999993</v>
      </c>
    </row>
    <row r="72" spans="1:10" x14ac:dyDescent="0.2">
      <c r="A72" s="15"/>
      <c r="B72" s="100" t="s">
        <v>22</v>
      </c>
      <c r="C72" s="131">
        <v>232.1</v>
      </c>
      <c r="D72" s="67">
        <f>C72-F72</f>
        <v>222.6</v>
      </c>
      <c r="E72" s="67">
        <v>166.6</v>
      </c>
      <c r="F72" s="82">
        <v>9.5</v>
      </c>
      <c r="G72" s="130">
        <v>229.8</v>
      </c>
      <c r="H72" s="38">
        <f>G72-J72</f>
        <v>220.60000000000002</v>
      </c>
      <c r="I72" s="38">
        <v>166.1</v>
      </c>
      <c r="J72" s="45">
        <v>9.1999999999999993</v>
      </c>
    </row>
    <row r="73" spans="1:10" x14ac:dyDescent="0.2">
      <c r="A73" s="19"/>
      <c r="B73" s="100" t="s">
        <v>17</v>
      </c>
      <c r="C73" s="131">
        <v>15.6</v>
      </c>
      <c r="D73" s="67">
        <f>C73-F73</f>
        <v>15.6</v>
      </c>
      <c r="E73" s="67">
        <v>9.5</v>
      </c>
      <c r="F73" s="82"/>
      <c r="G73" s="130">
        <v>15.6</v>
      </c>
      <c r="H73" s="38">
        <f>G73-J73</f>
        <v>15.6</v>
      </c>
      <c r="I73" s="38">
        <v>9.5</v>
      </c>
      <c r="J73" s="45"/>
    </row>
    <row r="74" spans="1:10" x14ac:dyDescent="0.2">
      <c r="A74" s="19"/>
      <c r="B74" s="107" t="s">
        <v>110</v>
      </c>
      <c r="C74" s="143">
        <v>0.6</v>
      </c>
      <c r="D74" s="67">
        <f>C74-F74</f>
        <v>0.6</v>
      </c>
      <c r="E74" s="68">
        <v>0.6</v>
      </c>
      <c r="F74" s="76"/>
      <c r="G74" s="132">
        <v>0.6</v>
      </c>
      <c r="H74" s="38">
        <f>G74-J74</f>
        <v>0.6</v>
      </c>
      <c r="I74" s="47">
        <v>0.6</v>
      </c>
      <c r="J74" s="48"/>
    </row>
    <row r="75" spans="1:10" ht="13.5" thickBot="1" x14ac:dyDescent="0.25">
      <c r="A75" s="18"/>
      <c r="B75" s="108" t="s">
        <v>20</v>
      </c>
      <c r="C75" s="144">
        <v>3.5</v>
      </c>
      <c r="D75" s="69">
        <f>C75-F75</f>
        <v>3.5</v>
      </c>
      <c r="E75" s="69"/>
      <c r="F75" s="88"/>
      <c r="G75" s="134">
        <v>3</v>
      </c>
      <c r="H75" s="41">
        <f>G75-J75</f>
        <v>3</v>
      </c>
      <c r="I75" s="41"/>
      <c r="J75" s="49"/>
    </row>
    <row r="76" spans="1:10" x14ac:dyDescent="0.2">
      <c r="A76" s="14" t="s">
        <v>37</v>
      </c>
      <c r="B76" s="109" t="s">
        <v>40</v>
      </c>
      <c r="C76" s="135">
        <f>SUM(C77:C80)</f>
        <v>242.70000000000002</v>
      </c>
      <c r="D76" s="50">
        <f t="shared" ref="D76:F76" si="21">SUM(D77:D80)</f>
        <v>234.70000000000002</v>
      </c>
      <c r="E76" s="50">
        <f t="shared" si="21"/>
        <v>156.4</v>
      </c>
      <c r="F76" s="51">
        <f t="shared" si="21"/>
        <v>8</v>
      </c>
      <c r="G76" s="135">
        <f>SUM(G77:G80)</f>
        <v>239.2</v>
      </c>
      <c r="H76" s="50">
        <f t="shared" ref="H76:J76" si="22">SUM(H77:H80)</f>
        <v>231.39999999999998</v>
      </c>
      <c r="I76" s="50">
        <f t="shared" si="22"/>
        <v>154.4</v>
      </c>
      <c r="J76" s="51">
        <f t="shared" si="22"/>
        <v>7.8</v>
      </c>
    </row>
    <row r="77" spans="1:10" x14ac:dyDescent="0.2">
      <c r="A77" s="15"/>
      <c r="B77" s="100" t="s">
        <v>22</v>
      </c>
      <c r="C77" s="147">
        <v>229.4</v>
      </c>
      <c r="D77" s="89">
        <f>C77-F77</f>
        <v>221.4</v>
      </c>
      <c r="E77" s="89">
        <v>151</v>
      </c>
      <c r="F77" s="90">
        <v>8</v>
      </c>
      <c r="G77" s="136">
        <v>226.7</v>
      </c>
      <c r="H77" s="52">
        <f>G77-J77</f>
        <v>218.89999999999998</v>
      </c>
      <c r="I77" s="52">
        <v>149</v>
      </c>
      <c r="J77" s="53">
        <v>7.8</v>
      </c>
    </row>
    <row r="78" spans="1:10" x14ac:dyDescent="0.2">
      <c r="A78" s="16"/>
      <c r="B78" s="100" t="s">
        <v>17</v>
      </c>
      <c r="C78" s="131">
        <v>11.4</v>
      </c>
      <c r="D78" s="67">
        <f>C78-F78</f>
        <v>11.4</v>
      </c>
      <c r="E78" s="67">
        <v>4.8</v>
      </c>
      <c r="F78" s="82"/>
      <c r="G78" s="130">
        <v>11.4</v>
      </c>
      <c r="H78" s="38">
        <f>G78-J78</f>
        <v>11.4</v>
      </c>
      <c r="I78" s="38">
        <v>4.8</v>
      </c>
      <c r="J78" s="45"/>
    </row>
    <row r="79" spans="1:10" x14ac:dyDescent="0.2">
      <c r="A79" s="16"/>
      <c r="B79" s="107" t="s">
        <v>110</v>
      </c>
      <c r="C79" s="143">
        <v>0.6</v>
      </c>
      <c r="D79" s="67">
        <f>C79-F79</f>
        <v>0.6</v>
      </c>
      <c r="E79" s="68">
        <v>0.6</v>
      </c>
      <c r="F79" s="76"/>
      <c r="G79" s="132">
        <v>0.6</v>
      </c>
      <c r="H79" s="38">
        <f>G79-J79</f>
        <v>0.6</v>
      </c>
      <c r="I79" s="47">
        <v>0.6</v>
      </c>
      <c r="J79" s="48"/>
    </row>
    <row r="80" spans="1:10" ht="13.5" thickBot="1" x14ac:dyDescent="0.25">
      <c r="A80" s="17"/>
      <c r="B80" s="108" t="s">
        <v>20</v>
      </c>
      <c r="C80" s="144">
        <v>1.3</v>
      </c>
      <c r="D80" s="69">
        <f>C80-F80</f>
        <v>1.3</v>
      </c>
      <c r="E80" s="69"/>
      <c r="F80" s="88"/>
      <c r="G80" s="134">
        <v>0.5</v>
      </c>
      <c r="H80" s="41">
        <f>G80-J80</f>
        <v>0.5</v>
      </c>
      <c r="I80" s="41"/>
      <c r="J80" s="49"/>
    </row>
    <row r="81" spans="1:10" x14ac:dyDescent="0.2">
      <c r="A81" s="14" t="s">
        <v>39</v>
      </c>
      <c r="B81" s="109" t="s">
        <v>42</v>
      </c>
      <c r="C81" s="135">
        <f>SUM(C82:C85)</f>
        <v>192.89999999999998</v>
      </c>
      <c r="D81" s="50">
        <f t="shared" ref="D81:F81" si="23">SUM(D82:D85)</f>
        <v>174.99999999999997</v>
      </c>
      <c r="E81" s="50">
        <f t="shared" si="23"/>
        <v>101.1</v>
      </c>
      <c r="F81" s="51">
        <f t="shared" si="23"/>
        <v>17.899999999999999</v>
      </c>
      <c r="G81" s="135">
        <f>SUM(G82:G85)</f>
        <v>182.6</v>
      </c>
      <c r="H81" s="50">
        <f t="shared" ref="H81:J81" si="24">SUM(H82:H85)</f>
        <v>165.29999999999998</v>
      </c>
      <c r="I81" s="50">
        <f t="shared" si="24"/>
        <v>98</v>
      </c>
      <c r="J81" s="51">
        <f t="shared" si="24"/>
        <v>17.3</v>
      </c>
    </row>
    <row r="82" spans="1:10" x14ac:dyDescent="0.2">
      <c r="A82" s="20"/>
      <c r="B82" s="100" t="s">
        <v>22</v>
      </c>
      <c r="C82" s="131">
        <v>180</v>
      </c>
      <c r="D82" s="67">
        <f>C82-F82</f>
        <v>162.1</v>
      </c>
      <c r="E82" s="67">
        <v>96.5</v>
      </c>
      <c r="F82" s="82">
        <v>17.899999999999999</v>
      </c>
      <c r="G82" s="131">
        <v>169.8</v>
      </c>
      <c r="H82" s="38">
        <f>G82-J82</f>
        <v>152.5</v>
      </c>
      <c r="I82" s="38">
        <v>93.4</v>
      </c>
      <c r="J82" s="45">
        <v>17.3</v>
      </c>
    </row>
    <row r="83" spans="1:10" x14ac:dyDescent="0.2">
      <c r="A83" s="21"/>
      <c r="B83" s="100" t="s">
        <v>17</v>
      </c>
      <c r="C83" s="131">
        <v>8.6999999999999993</v>
      </c>
      <c r="D83" s="67">
        <f>C83-F83</f>
        <v>8.6999999999999993</v>
      </c>
      <c r="E83" s="67">
        <v>4</v>
      </c>
      <c r="F83" s="82"/>
      <c r="G83" s="130">
        <v>8.6999999999999993</v>
      </c>
      <c r="H83" s="38">
        <f>G83-J83</f>
        <v>8.6999999999999993</v>
      </c>
      <c r="I83" s="38">
        <v>4</v>
      </c>
      <c r="J83" s="45"/>
    </row>
    <row r="84" spans="1:10" x14ac:dyDescent="0.2">
      <c r="A84" s="21"/>
      <c r="B84" s="107" t="s">
        <v>110</v>
      </c>
      <c r="C84" s="143">
        <v>0.6</v>
      </c>
      <c r="D84" s="67">
        <f>C84-F84</f>
        <v>0.6</v>
      </c>
      <c r="E84" s="68">
        <v>0.6</v>
      </c>
      <c r="F84" s="76"/>
      <c r="G84" s="132">
        <v>0.6</v>
      </c>
      <c r="H84" s="38">
        <f>G84-J84</f>
        <v>0.6</v>
      </c>
      <c r="I84" s="47">
        <v>0.6</v>
      </c>
      <c r="J84" s="48"/>
    </row>
    <row r="85" spans="1:10" ht="13.5" thickBot="1" x14ac:dyDescent="0.25">
      <c r="A85" s="22"/>
      <c r="B85" s="108" t="s">
        <v>20</v>
      </c>
      <c r="C85" s="144">
        <v>3.6</v>
      </c>
      <c r="D85" s="69">
        <f>C85-F85</f>
        <v>3.6</v>
      </c>
      <c r="E85" s="69"/>
      <c r="F85" s="88"/>
      <c r="G85" s="134">
        <v>3.5</v>
      </c>
      <c r="H85" s="41">
        <f>G85-J85</f>
        <v>3.5</v>
      </c>
      <c r="I85" s="41"/>
      <c r="J85" s="49"/>
    </row>
    <row r="86" spans="1:10" x14ac:dyDescent="0.2">
      <c r="A86" s="14" t="s">
        <v>41</v>
      </c>
      <c r="B86" s="109" t="s">
        <v>44</v>
      </c>
      <c r="C86" s="135">
        <f>SUM(C87:C90)</f>
        <v>184.79999999999998</v>
      </c>
      <c r="D86" s="50">
        <f t="shared" ref="D86:F86" si="25">SUM(D87:D90)</f>
        <v>164.39999999999998</v>
      </c>
      <c r="E86" s="50">
        <f t="shared" si="25"/>
        <v>114.6</v>
      </c>
      <c r="F86" s="51">
        <f t="shared" si="25"/>
        <v>20.399999999999999</v>
      </c>
      <c r="G86" s="135">
        <f>SUM(G87:G90)</f>
        <v>182.2</v>
      </c>
      <c r="H86" s="50">
        <f t="shared" ref="H86:J86" si="26">SUM(H87:H90)</f>
        <v>162</v>
      </c>
      <c r="I86" s="50">
        <f t="shared" si="26"/>
        <v>112.8</v>
      </c>
      <c r="J86" s="51">
        <f t="shared" si="26"/>
        <v>20.2</v>
      </c>
    </row>
    <row r="87" spans="1:10" x14ac:dyDescent="0.2">
      <c r="A87" s="15"/>
      <c r="B87" s="100" t="s">
        <v>22</v>
      </c>
      <c r="C87" s="131">
        <v>174.7</v>
      </c>
      <c r="D87" s="67">
        <f>C87-F87</f>
        <v>154.29999999999998</v>
      </c>
      <c r="E87" s="67">
        <v>110</v>
      </c>
      <c r="F87" s="82">
        <v>20.399999999999999</v>
      </c>
      <c r="G87" s="130">
        <v>172.1</v>
      </c>
      <c r="H87" s="38">
        <f>G87-J87</f>
        <v>151.9</v>
      </c>
      <c r="I87" s="38">
        <v>108.2</v>
      </c>
      <c r="J87" s="45">
        <v>20.2</v>
      </c>
    </row>
    <row r="88" spans="1:10" x14ac:dyDescent="0.2">
      <c r="A88" s="16"/>
      <c r="B88" s="100" t="s">
        <v>17</v>
      </c>
      <c r="C88" s="131">
        <v>8.4</v>
      </c>
      <c r="D88" s="67">
        <f>C88-F88</f>
        <v>8.4</v>
      </c>
      <c r="E88" s="67">
        <v>4</v>
      </c>
      <c r="F88" s="82"/>
      <c r="G88" s="130">
        <v>8.4</v>
      </c>
      <c r="H88" s="38">
        <f>G88-J88</f>
        <v>8.4</v>
      </c>
      <c r="I88" s="38">
        <v>4</v>
      </c>
      <c r="J88" s="45"/>
    </row>
    <row r="89" spans="1:10" x14ac:dyDescent="0.2">
      <c r="A89" s="16"/>
      <c r="B89" s="107" t="s">
        <v>110</v>
      </c>
      <c r="C89" s="143">
        <v>0.6</v>
      </c>
      <c r="D89" s="67">
        <f>C89-F89</f>
        <v>0.6</v>
      </c>
      <c r="E89" s="68">
        <v>0.6</v>
      </c>
      <c r="F89" s="76"/>
      <c r="G89" s="132">
        <v>0.6</v>
      </c>
      <c r="H89" s="38">
        <f>G89-J89</f>
        <v>0.6</v>
      </c>
      <c r="I89" s="47">
        <v>0.6</v>
      </c>
      <c r="J89" s="48"/>
    </row>
    <row r="90" spans="1:10" ht="13.5" thickBot="1" x14ac:dyDescent="0.25">
      <c r="A90" s="17"/>
      <c r="B90" s="108" t="s">
        <v>20</v>
      </c>
      <c r="C90" s="144">
        <v>1.1000000000000001</v>
      </c>
      <c r="D90" s="69">
        <f>C90-F90</f>
        <v>1.1000000000000001</v>
      </c>
      <c r="E90" s="69"/>
      <c r="F90" s="88"/>
      <c r="G90" s="134">
        <v>1.1000000000000001</v>
      </c>
      <c r="H90" s="41">
        <f>G90-J90</f>
        <v>1.1000000000000001</v>
      </c>
      <c r="I90" s="41"/>
      <c r="J90" s="49"/>
    </row>
    <row r="91" spans="1:10" x14ac:dyDescent="0.2">
      <c r="A91" s="14" t="s">
        <v>43</v>
      </c>
      <c r="B91" s="109" t="s">
        <v>46</v>
      </c>
      <c r="C91" s="135">
        <f t="shared" ref="C91:J91" si="27">C92+C93</f>
        <v>777.3</v>
      </c>
      <c r="D91" s="50">
        <f t="shared" si="27"/>
        <v>777.3</v>
      </c>
      <c r="E91" s="50">
        <f t="shared" si="27"/>
        <v>716.8</v>
      </c>
      <c r="F91" s="51">
        <f t="shared" si="27"/>
        <v>0</v>
      </c>
      <c r="G91" s="135">
        <f t="shared" si="27"/>
        <v>777.3</v>
      </c>
      <c r="H91" s="50">
        <f t="shared" si="27"/>
        <v>777.3</v>
      </c>
      <c r="I91" s="50">
        <f t="shared" si="27"/>
        <v>716.8</v>
      </c>
      <c r="J91" s="51">
        <f t="shared" si="27"/>
        <v>0</v>
      </c>
    </row>
    <row r="92" spans="1:10" x14ac:dyDescent="0.2">
      <c r="A92" s="15"/>
      <c r="B92" s="100" t="s">
        <v>22</v>
      </c>
      <c r="C92" s="131">
        <v>48.8</v>
      </c>
      <c r="D92" s="67">
        <f>C92-F92</f>
        <v>48.8</v>
      </c>
      <c r="E92" s="67">
        <v>38.799999999999997</v>
      </c>
      <c r="F92" s="82"/>
      <c r="G92" s="130">
        <v>48.8</v>
      </c>
      <c r="H92" s="38">
        <f>G92-J92</f>
        <v>48.8</v>
      </c>
      <c r="I92" s="38">
        <v>38.799999999999997</v>
      </c>
      <c r="J92" s="45"/>
    </row>
    <row r="93" spans="1:10" ht="13.5" thickBot="1" x14ac:dyDescent="0.25">
      <c r="A93" s="17"/>
      <c r="B93" s="108" t="s">
        <v>17</v>
      </c>
      <c r="C93" s="144">
        <v>728.5</v>
      </c>
      <c r="D93" s="69">
        <f>C93-F93</f>
        <v>728.5</v>
      </c>
      <c r="E93" s="69">
        <v>678</v>
      </c>
      <c r="F93" s="88"/>
      <c r="G93" s="134">
        <v>728.5</v>
      </c>
      <c r="H93" s="41">
        <f>G93-J93</f>
        <v>728.5</v>
      </c>
      <c r="I93" s="41">
        <v>678</v>
      </c>
      <c r="J93" s="49"/>
    </row>
    <row r="94" spans="1:10" x14ac:dyDescent="0.2">
      <c r="A94" s="14" t="s">
        <v>45</v>
      </c>
      <c r="B94" s="109" t="s">
        <v>48</v>
      </c>
      <c r="C94" s="126">
        <f>SUM(C95:C98)</f>
        <v>826.40000000000009</v>
      </c>
      <c r="D94" s="42">
        <f t="shared" ref="D94:F94" si="28">SUM(D95:D98)</f>
        <v>796.7</v>
      </c>
      <c r="E94" s="42">
        <f t="shared" si="28"/>
        <v>707.5</v>
      </c>
      <c r="F94" s="43">
        <f t="shared" si="28"/>
        <v>29.7</v>
      </c>
      <c r="G94" s="126">
        <f>SUM(G95:G98)</f>
        <v>826.2</v>
      </c>
      <c r="H94" s="42">
        <f t="shared" ref="H94:J94" si="29">SUM(H95:H98)</f>
        <v>796.6</v>
      </c>
      <c r="I94" s="42">
        <f t="shared" si="29"/>
        <v>707.5</v>
      </c>
      <c r="J94" s="43">
        <f t="shared" si="29"/>
        <v>29.6</v>
      </c>
    </row>
    <row r="95" spans="1:10" ht="12" customHeight="1" x14ac:dyDescent="0.2">
      <c r="A95" s="15"/>
      <c r="B95" s="100" t="s">
        <v>22</v>
      </c>
      <c r="C95" s="147">
        <v>787.5</v>
      </c>
      <c r="D95" s="89">
        <f>C95-F95</f>
        <v>784.5</v>
      </c>
      <c r="E95" s="89">
        <v>696.2</v>
      </c>
      <c r="F95" s="90">
        <v>3</v>
      </c>
      <c r="G95" s="136">
        <v>787.5</v>
      </c>
      <c r="H95" s="52">
        <f>G95-J95</f>
        <v>784.5</v>
      </c>
      <c r="I95" s="52">
        <v>696.2</v>
      </c>
      <c r="J95" s="53">
        <v>3</v>
      </c>
    </row>
    <row r="96" spans="1:10" ht="13.5" customHeight="1" x14ac:dyDescent="0.2">
      <c r="A96" s="16"/>
      <c r="B96" s="112" t="s">
        <v>107</v>
      </c>
      <c r="C96" s="148">
        <v>26.7</v>
      </c>
      <c r="D96" s="85">
        <f>C96-F96</f>
        <v>0</v>
      </c>
      <c r="E96" s="85"/>
      <c r="F96" s="81">
        <v>26.7</v>
      </c>
      <c r="G96" s="127">
        <v>26.6</v>
      </c>
      <c r="H96" s="44">
        <f>G96-J96</f>
        <v>0</v>
      </c>
      <c r="I96" s="44"/>
      <c r="J96" s="56">
        <v>26.6</v>
      </c>
    </row>
    <row r="97" spans="1:10" ht="13.5" customHeight="1" x14ac:dyDescent="0.2">
      <c r="A97" s="16"/>
      <c r="B97" s="107" t="s">
        <v>110</v>
      </c>
      <c r="C97" s="149">
        <v>11.5</v>
      </c>
      <c r="D97" s="89">
        <f>C97-F97</f>
        <v>11.5</v>
      </c>
      <c r="E97" s="91">
        <v>11.3</v>
      </c>
      <c r="F97" s="92"/>
      <c r="G97" s="137">
        <v>11.5</v>
      </c>
      <c r="H97" s="52">
        <f>G97-J97</f>
        <v>11.5</v>
      </c>
      <c r="I97" s="57">
        <v>11.3</v>
      </c>
      <c r="J97" s="58"/>
    </row>
    <row r="98" spans="1:10" ht="13.5" thickBot="1" x14ac:dyDescent="0.25">
      <c r="A98" s="17"/>
      <c r="B98" s="108" t="s">
        <v>20</v>
      </c>
      <c r="C98" s="150">
        <v>0.7</v>
      </c>
      <c r="D98" s="93">
        <f>C98-F98</f>
        <v>0.7</v>
      </c>
      <c r="E98" s="93"/>
      <c r="F98" s="94"/>
      <c r="G98" s="138">
        <v>0.6</v>
      </c>
      <c r="H98" s="54">
        <f>G98-J98</f>
        <v>0.6</v>
      </c>
      <c r="I98" s="54"/>
      <c r="J98" s="55"/>
    </row>
    <row r="99" spans="1:10" x14ac:dyDescent="0.2">
      <c r="A99" s="23" t="s">
        <v>47</v>
      </c>
      <c r="B99" s="109" t="s">
        <v>50</v>
      </c>
      <c r="C99" s="126">
        <f>SUM(C100:C102)</f>
        <v>382.5</v>
      </c>
      <c r="D99" s="42">
        <f t="shared" ref="D99:F99" si="30">SUM(D100:D102)</f>
        <v>378.5</v>
      </c>
      <c r="E99" s="42">
        <f t="shared" si="30"/>
        <v>291.89999999999998</v>
      </c>
      <c r="F99" s="43">
        <f t="shared" si="30"/>
        <v>4</v>
      </c>
      <c r="G99" s="126">
        <f>SUM(G100:G102)</f>
        <v>382.4</v>
      </c>
      <c r="H99" s="42">
        <f t="shared" ref="H99:J99" si="31">SUM(H100:H102)</f>
        <v>378.5</v>
      </c>
      <c r="I99" s="42">
        <f t="shared" si="31"/>
        <v>291.89999999999998</v>
      </c>
      <c r="J99" s="43">
        <f t="shared" si="31"/>
        <v>3.9</v>
      </c>
    </row>
    <row r="100" spans="1:10" ht="12" customHeight="1" x14ac:dyDescent="0.2">
      <c r="A100" s="16"/>
      <c r="B100" s="113" t="s">
        <v>22</v>
      </c>
      <c r="C100" s="148">
        <v>368.4</v>
      </c>
      <c r="D100" s="85">
        <f>C100-F100</f>
        <v>365.4</v>
      </c>
      <c r="E100" s="85">
        <v>287.89999999999998</v>
      </c>
      <c r="F100" s="81">
        <v>3</v>
      </c>
      <c r="G100" s="127">
        <v>368.4</v>
      </c>
      <c r="H100" s="44">
        <f>G100-J100</f>
        <v>365.4</v>
      </c>
      <c r="I100" s="44">
        <v>287.89999999999998</v>
      </c>
      <c r="J100" s="81">
        <v>3</v>
      </c>
    </row>
    <row r="101" spans="1:10" ht="12" customHeight="1" x14ac:dyDescent="0.2">
      <c r="A101" s="75"/>
      <c r="B101" s="114" t="s">
        <v>110</v>
      </c>
      <c r="C101" s="147">
        <v>4.0999999999999996</v>
      </c>
      <c r="D101" s="89">
        <f>C101-F101</f>
        <v>4.0999999999999996</v>
      </c>
      <c r="E101" s="89">
        <v>4</v>
      </c>
      <c r="F101" s="90"/>
      <c r="G101" s="136">
        <v>4.0999999999999996</v>
      </c>
      <c r="H101" s="52">
        <f>G101-J101</f>
        <v>4.0999999999999996</v>
      </c>
      <c r="I101" s="52">
        <v>4</v>
      </c>
      <c r="J101" s="53"/>
    </row>
    <row r="102" spans="1:10" ht="13.5" thickBot="1" x14ac:dyDescent="0.25">
      <c r="A102" s="17"/>
      <c r="B102" s="115" t="s">
        <v>20</v>
      </c>
      <c r="C102" s="150">
        <v>10</v>
      </c>
      <c r="D102" s="93">
        <f>C102-F102</f>
        <v>9</v>
      </c>
      <c r="E102" s="93"/>
      <c r="F102" s="94">
        <v>1</v>
      </c>
      <c r="G102" s="138">
        <v>9.9</v>
      </c>
      <c r="H102" s="54">
        <f>G102-J102</f>
        <v>9</v>
      </c>
      <c r="I102" s="54"/>
      <c r="J102" s="55">
        <v>0.9</v>
      </c>
    </row>
    <row r="103" spans="1:10" x14ac:dyDescent="0.2">
      <c r="A103" s="14" t="s">
        <v>49</v>
      </c>
      <c r="B103" s="109" t="s">
        <v>52</v>
      </c>
      <c r="C103" s="126">
        <f>SUM(C104:C108)</f>
        <v>1150.8000000000002</v>
      </c>
      <c r="D103" s="42">
        <f t="shared" ref="D103:F103" si="32">SUM(D104:D108)</f>
        <v>905.1</v>
      </c>
      <c r="E103" s="42">
        <f t="shared" si="32"/>
        <v>701</v>
      </c>
      <c r="F103" s="43">
        <f t="shared" si="32"/>
        <v>245.7</v>
      </c>
      <c r="G103" s="126">
        <f>SUM(G104:G108)</f>
        <v>1149.8</v>
      </c>
      <c r="H103" s="42">
        <f t="shared" ref="H103:J103" si="33">SUM(H104:H108)</f>
        <v>904.2</v>
      </c>
      <c r="I103" s="42">
        <f t="shared" si="33"/>
        <v>701</v>
      </c>
      <c r="J103" s="43">
        <f t="shared" si="33"/>
        <v>245.60000000000002</v>
      </c>
    </row>
    <row r="104" spans="1:10" x14ac:dyDescent="0.2">
      <c r="A104" s="15"/>
      <c r="B104" s="100" t="s">
        <v>22</v>
      </c>
      <c r="C104" s="147">
        <v>850.1</v>
      </c>
      <c r="D104" s="89">
        <f>C104-F104</f>
        <v>795.30000000000007</v>
      </c>
      <c r="E104" s="89">
        <v>687.8</v>
      </c>
      <c r="F104" s="90">
        <v>54.8</v>
      </c>
      <c r="G104" s="136">
        <v>850.1</v>
      </c>
      <c r="H104" s="52">
        <f>G104-J104</f>
        <v>795.30000000000007</v>
      </c>
      <c r="I104" s="52">
        <v>687.8</v>
      </c>
      <c r="J104" s="53">
        <v>54.8</v>
      </c>
    </row>
    <row r="105" spans="1:10" ht="12.75" customHeight="1" x14ac:dyDescent="0.2">
      <c r="A105" s="16"/>
      <c r="B105" s="100" t="s">
        <v>16</v>
      </c>
      <c r="C105" s="147">
        <v>13.9</v>
      </c>
      <c r="D105" s="89">
        <f>C105-F105</f>
        <v>0</v>
      </c>
      <c r="E105" s="89"/>
      <c r="F105" s="90">
        <v>13.9</v>
      </c>
      <c r="G105" s="136">
        <v>13.9</v>
      </c>
      <c r="H105" s="52">
        <f>G105-J105</f>
        <v>0</v>
      </c>
      <c r="I105" s="52"/>
      <c r="J105" s="53">
        <v>13.9</v>
      </c>
    </row>
    <row r="106" spans="1:10" ht="12.75" customHeight="1" x14ac:dyDescent="0.2">
      <c r="A106" s="16"/>
      <c r="B106" s="112" t="s">
        <v>94</v>
      </c>
      <c r="C106" s="131">
        <v>266.5</v>
      </c>
      <c r="D106" s="67">
        <f>C106-F106</f>
        <v>89.5</v>
      </c>
      <c r="E106" s="67"/>
      <c r="F106" s="82">
        <v>177</v>
      </c>
      <c r="G106" s="130">
        <v>265.60000000000002</v>
      </c>
      <c r="H106" s="38">
        <f>G106-J106</f>
        <v>88.700000000000017</v>
      </c>
      <c r="I106" s="38"/>
      <c r="J106" s="45">
        <v>176.9</v>
      </c>
    </row>
    <row r="107" spans="1:10" ht="12.75" customHeight="1" x14ac:dyDescent="0.2">
      <c r="A107" s="16"/>
      <c r="B107" s="107" t="s">
        <v>110</v>
      </c>
      <c r="C107" s="143">
        <v>13.4</v>
      </c>
      <c r="D107" s="67">
        <f t="shared" ref="D107:D108" si="34">C107-F107</f>
        <v>13.4</v>
      </c>
      <c r="E107" s="68">
        <v>13.2</v>
      </c>
      <c r="F107" s="76"/>
      <c r="G107" s="132">
        <v>13.4</v>
      </c>
      <c r="H107" s="38">
        <f t="shared" ref="H107:H108" si="35">G107-J107</f>
        <v>13.4</v>
      </c>
      <c r="I107" s="47">
        <v>13.2</v>
      </c>
      <c r="J107" s="48"/>
    </row>
    <row r="108" spans="1:10" ht="13.5" thickBot="1" x14ac:dyDescent="0.25">
      <c r="A108" s="22"/>
      <c r="B108" s="108" t="s">
        <v>20</v>
      </c>
      <c r="C108" s="144">
        <v>6.9</v>
      </c>
      <c r="D108" s="69">
        <f t="shared" si="34"/>
        <v>6.9</v>
      </c>
      <c r="E108" s="69"/>
      <c r="F108" s="88"/>
      <c r="G108" s="134">
        <v>6.8</v>
      </c>
      <c r="H108" s="41">
        <f t="shared" si="35"/>
        <v>6.8</v>
      </c>
      <c r="I108" s="41"/>
      <c r="J108" s="49"/>
    </row>
    <row r="109" spans="1:10" x14ac:dyDescent="0.2">
      <c r="A109" s="14" t="s">
        <v>51</v>
      </c>
      <c r="B109" s="109" t="s">
        <v>54</v>
      </c>
      <c r="C109" s="135">
        <f t="shared" ref="C109:J109" si="36">C110+C111+C112</f>
        <v>367.7</v>
      </c>
      <c r="D109" s="50">
        <f t="shared" si="36"/>
        <v>363.5</v>
      </c>
      <c r="E109" s="50">
        <f t="shared" si="36"/>
        <v>282.60000000000002</v>
      </c>
      <c r="F109" s="51">
        <f t="shared" si="36"/>
        <v>4.2</v>
      </c>
      <c r="G109" s="135">
        <f t="shared" si="36"/>
        <v>366.29999999999995</v>
      </c>
      <c r="H109" s="50">
        <f t="shared" si="36"/>
        <v>362.09999999999997</v>
      </c>
      <c r="I109" s="50">
        <f t="shared" si="36"/>
        <v>282.60000000000002</v>
      </c>
      <c r="J109" s="51">
        <f t="shared" si="36"/>
        <v>4.2</v>
      </c>
    </row>
    <row r="110" spans="1:10" ht="12.75" customHeight="1" x14ac:dyDescent="0.2">
      <c r="A110" s="71"/>
      <c r="B110" s="116" t="s">
        <v>22</v>
      </c>
      <c r="C110" s="148">
        <v>342.9</v>
      </c>
      <c r="D110" s="85">
        <f>C110-F110</f>
        <v>339.5</v>
      </c>
      <c r="E110" s="85">
        <v>275.5</v>
      </c>
      <c r="F110" s="81">
        <v>3.4</v>
      </c>
      <c r="G110" s="127">
        <v>342.9</v>
      </c>
      <c r="H110" s="44">
        <f>G110-J110</f>
        <v>339.5</v>
      </c>
      <c r="I110" s="44">
        <v>275.5</v>
      </c>
      <c r="J110" s="56">
        <v>3.4</v>
      </c>
    </row>
    <row r="111" spans="1:10" ht="12.75" customHeight="1" x14ac:dyDescent="0.2">
      <c r="A111" s="71"/>
      <c r="B111" s="114" t="s">
        <v>110</v>
      </c>
      <c r="C111" s="131">
        <v>7.2</v>
      </c>
      <c r="D111" s="67">
        <f>C111-F111</f>
        <v>7.2</v>
      </c>
      <c r="E111" s="67">
        <v>7.1</v>
      </c>
      <c r="F111" s="82"/>
      <c r="G111" s="130">
        <v>7.2</v>
      </c>
      <c r="H111" s="38">
        <f>G111-J111</f>
        <v>7.2</v>
      </c>
      <c r="I111" s="38">
        <v>7.1</v>
      </c>
      <c r="J111" s="45"/>
    </row>
    <row r="112" spans="1:10" ht="13.5" thickBot="1" x14ac:dyDescent="0.25">
      <c r="A112" s="74"/>
      <c r="B112" s="115" t="s">
        <v>20</v>
      </c>
      <c r="C112" s="144">
        <v>17.600000000000001</v>
      </c>
      <c r="D112" s="69">
        <f>C112-F112</f>
        <v>16.8</v>
      </c>
      <c r="E112" s="69"/>
      <c r="F112" s="88">
        <v>0.8</v>
      </c>
      <c r="G112" s="134">
        <v>16.2</v>
      </c>
      <c r="H112" s="41">
        <f>G112-J112</f>
        <v>15.399999999999999</v>
      </c>
      <c r="I112" s="41"/>
      <c r="J112" s="49">
        <v>0.8</v>
      </c>
    </row>
    <row r="113" spans="1:10" ht="14.25" customHeight="1" x14ac:dyDescent="0.2">
      <c r="A113" s="70" t="s">
        <v>53</v>
      </c>
      <c r="B113" s="117" t="s">
        <v>97</v>
      </c>
      <c r="C113" s="139">
        <f>SUM(C114:C119)</f>
        <v>1648.8</v>
      </c>
      <c r="D113" s="72">
        <f t="shared" ref="D113:F113" si="37">SUM(D114:D119)</f>
        <v>1629.6</v>
      </c>
      <c r="E113" s="72">
        <f t="shared" si="37"/>
        <v>1301.7999999999997</v>
      </c>
      <c r="F113" s="73">
        <f t="shared" si="37"/>
        <v>19.2</v>
      </c>
      <c r="G113" s="139">
        <f>SUM(G114:G119)</f>
        <v>1645.1000000000001</v>
      </c>
      <c r="H113" s="72">
        <f t="shared" ref="H113:J113" si="38">SUM(H114:H119)</f>
        <v>1625.9</v>
      </c>
      <c r="I113" s="72">
        <f t="shared" si="38"/>
        <v>1300.3999999999999</v>
      </c>
      <c r="J113" s="73">
        <f t="shared" si="38"/>
        <v>19.2</v>
      </c>
    </row>
    <row r="114" spans="1:10" ht="12" customHeight="1" x14ac:dyDescent="0.2">
      <c r="A114" s="25"/>
      <c r="B114" s="100" t="s">
        <v>22</v>
      </c>
      <c r="C114" s="147">
        <v>853</v>
      </c>
      <c r="D114" s="89">
        <f>C114-F114</f>
        <v>853</v>
      </c>
      <c r="E114" s="89">
        <v>692.8</v>
      </c>
      <c r="F114" s="90"/>
      <c r="G114" s="136">
        <v>850.8</v>
      </c>
      <c r="H114" s="52">
        <f>G114-J114</f>
        <v>850.8</v>
      </c>
      <c r="I114" s="52">
        <v>692.8</v>
      </c>
      <c r="J114" s="53"/>
    </row>
    <row r="115" spans="1:10" ht="0.75" hidden="1" customHeight="1" x14ac:dyDescent="0.2">
      <c r="A115" s="37"/>
      <c r="B115" s="100" t="s">
        <v>16</v>
      </c>
      <c r="C115" s="147"/>
      <c r="D115" s="89">
        <f>C115-F115</f>
        <v>0</v>
      </c>
      <c r="E115" s="89"/>
      <c r="F115" s="90"/>
      <c r="G115" s="136"/>
      <c r="H115" s="52">
        <f>G115-J115</f>
        <v>0</v>
      </c>
      <c r="I115" s="52"/>
      <c r="J115" s="53"/>
    </row>
    <row r="116" spans="1:10" ht="12" customHeight="1" x14ac:dyDescent="0.2">
      <c r="A116" s="16"/>
      <c r="B116" s="100" t="s">
        <v>17</v>
      </c>
      <c r="C116" s="147">
        <v>455.6</v>
      </c>
      <c r="D116" s="89">
        <f>C116-F116</f>
        <v>455.6</v>
      </c>
      <c r="E116" s="89">
        <v>410.8</v>
      </c>
      <c r="F116" s="90"/>
      <c r="G116" s="136">
        <v>455.6</v>
      </c>
      <c r="H116" s="52">
        <f>G116-J116</f>
        <v>455.6</v>
      </c>
      <c r="I116" s="52">
        <v>410.8</v>
      </c>
      <c r="J116" s="53"/>
    </row>
    <row r="117" spans="1:10" hidden="1" x14ac:dyDescent="0.2">
      <c r="A117" s="16"/>
      <c r="B117" s="105" t="s">
        <v>94</v>
      </c>
      <c r="C117" s="149"/>
      <c r="D117" s="89">
        <f t="shared" ref="D117:D118" si="39">C117-F117</f>
        <v>0</v>
      </c>
      <c r="E117" s="91"/>
      <c r="F117" s="92"/>
      <c r="G117" s="137"/>
      <c r="H117" s="52">
        <f t="shared" ref="H117:H118" si="40">G117-J117</f>
        <v>0</v>
      </c>
      <c r="I117" s="57"/>
      <c r="J117" s="58"/>
    </row>
    <row r="118" spans="1:10" x14ac:dyDescent="0.2">
      <c r="A118" s="16"/>
      <c r="B118" s="107" t="s">
        <v>110</v>
      </c>
      <c r="C118" s="149">
        <v>59.7</v>
      </c>
      <c r="D118" s="89">
        <f t="shared" si="39"/>
        <v>59.7</v>
      </c>
      <c r="E118" s="91">
        <v>53.6</v>
      </c>
      <c r="F118" s="92"/>
      <c r="G118" s="137">
        <v>58.2</v>
      </c>
      <c r="H118" s="52">
        <f t="shared" si="40"/>
        <v>58.2</v>
      </c>
      <c r="I118" s="57">
        <v>52.2</v>
      </c>
      <c r="J118" s="58"/>
    </row>
    <row r="119" spans="1:10" ht="13.5" thickBot="1" x14ac:dyDescent="0.25">
      <c r="A119" s="17"/>
      <c r="B119" s="108" t="s">
        <v>20</v>
      </c>
      <c r="C119" s="144">
        <v>280.5</v>
      </c>
      <c r="D119" s="69">
        <f>C119-F119</f>
        <v>261.3</v>
      </c>
      <c r="E119" s="69">
        <v>144.6</v>
      </c>
      <c r="F119" s="88">
        <v>19.2</v>
      </c>
      <c r="G119" s="134">
        <v>280.5</v>
      </c>
      <c r="H119" s="41">
        <f>G119-J119</f>
        <v>261.3</v>
      </c>
      <c r="I119" s="41">
        <v>144.6</v>
      </c>
      <c r="J119" s="49">
        <v>19.2</v>
      </c>
    </row>
    <row r="120" spans="1:10" x14ac:dyDescent="0.2">
      <c r="A120" s="14" t="s">
        <v>55</v>
      </c>
      <c r="B120" s="109" t="s">
        <v>57</v>
      </c>
      <c r="C120" s="135">
        <f t="shared" ref="C120:J120" si="41">SUM(C121:C124)</f>
        <v>382.59999999999997</v>
      </c>
      <c r="D120" s="50">
        <f t="shared" si="41"/>
        <v>382.59999999999997</v>
      </c>
      <c r="E120" s="50">
        <f t="shared" si="41"/>
        <v>310.29999999999995</v>
      </c>
      <c r="F120" s="51">
        <f t="shared" si="41"/>
        <v>0</v>
      </c>
      <c r="G120" s="135">
        <f t="shared" si="41"/>
        <v>382.29999999999995</v>
      </c>
      <c r="H120" s="50">
        <f t="shared" si="41"/>
        <v>382.29999999999995</v>
      </c>
      <c r="I120" s="50">
        <f t="shared" si="41"/>
        <v>310.29999999999995</v>
      </c>
      <c r="J120" s="51">
        <f t="shared" si="41"/>
        <v>0</v>
      </c>
    </row>
    <row r="121" spans="1:10" x14ac:dyDescent="0.2">
      <c r="A121" s="15"/>
      <c r="B121" s="100" t="s">
        <v>22</v>
      </c>
      <c r="C121" s="131">
        <v>68.400000000000006</v>
      </c>
      <c r="D121" s="67">
        <f>C121-F121</f>
        <v>68.400000000000006</v>
      </c>
      <c r="E121" s="67">
        <v>42.5</v>
      </c>
      <c r="F121" s="82"/>
      <c r="G121" s="130">
        <v>68.400000000000006</v>
      </c>
      <c r="H121" s="38">
        <f>G121-J121</f>
        <v>68.400000000000006</v>
      </c>
      <c r="I121" s="38">
        <v>42.5</v>
      </c>
      <c r="J121" s="45"/>
    </row>
    <row r="122" spans="1:10" x14ac:dyDescent="0.2">
      <c r="A122" s="16"/>
      <c r="B122" s="100" t="s">
        <v>17</v>
      </c>
      <c r="C122" s="131">
        <v>284.5</v>
      </c>
      <c r="D122" s="67">
        <f>C122-F122</f>
        <v>284.5</v>
      </c>
      <c r="E122" s="67">
        <v>241.4</v>
      </c>
      <c r="F122" s="82"/>
      <c r="G122" s="130">
        <v>284.5</v>
      </c>
      <c r="H122" s="38">
        <f>G122-J122</f>
        <v>284.5</v>
      </c>
      <c r="I122" s="38">
        <v>241.4</v>
      </c>
      <c r="J122" s="45"/>
    </row>
    <row r="123" spans="1:10" x14ac:dyDescent="0.2">
      <c r="A123" s="16"/>
      <c r="B123" s="107" t="s">
        <v>110</v>
      </c>
      <c r="C123" s="143">
        <v>1.5</v>
      </c>
      <c r="D123" s="67">
        <f>C123-F123</f>
        <v>1.5</v>
      </c>
      <c r="E123" s="68">
        <v>1.5</v>
      </c>
      <c r="F123" s="76"/>
      <c r="G123" s="132">
        <v>1.5</v>
      </c>
      <c r="H123" s="38">
        <f>G123-J123</f>
        <v>1.5</v>
      </c>
      <c r="I123" s="47">
        <v>1.5</v>
      </c>
      <c r="J123" s="48"/>
    </row>
    <row r="124" spans="1:10" ht="13.5" thickBot="1" x14ac:dyDescent="0.25">
      <c r="A124" s="17"/>
      <c r="B124" s="108" t="s">
        <v>20</v>
      </c>
      <c r="C124" s="144">
        <v>28.2</v>
      </c>
      <c r="D124" s="69">
        <f>C124-F124</f>
        <v>28.2</v>
      </c>
      <c r="E124" s="69">
        <v>24.9</v>
      </c>
      <c r="F124" s="88"/>
      <c r="G124" s="134">
        <v>27.9</v>
      </c>
      <c r="H124" s="41">
        <f>G124-J124</f>
        <v>27.9</v>
      </c>
      <c r="I124" s="41">
        <v>24.9</v>
      </c>
      <c r="J124" s="49"/>
    </row>
    <row r="125" spans="1:10" x14ac:dyDescent="0.2">
      <c r="A125" s="14" t="s">
        <v>56</v>
      </c>
      <c r="B125" s="109" t="s">
        <v>59</v>
      </c>
      <c r="C125" s="135">
        <f t="shared" ref="C125:J125" si="42">C126+C127+C128+C129</f>
        <v>261.5</v>
      </c>
      <c r="D125" s="50">
        <f t="shared" si="42"/>
        <v>258.7</v>
      </c>
      <c r="E125" s="50">
        <f t="shared" si="42"/>
        <v>229.2</v>
      </c>
      <c r="F125" s="51">
        <f t="shared" si="42"/>
        <v>2.8</v>
      </c>
      <c r="G125" s="135">
        <f t="shared" si="42"/>
        <v>261.5</v>
      </c>
      <c r="H125" s="50">
        <f t="shared" si="42"/>
        <v>258.7</v>
      </c>
      <c r="I125" s="50">
        <f t="shared" si="42"/>
        <v>229.2</v>
      </c>
      <c r="J125" s="51">
        <f t="shared" si="42"/>
        <v>2.8</v>
      </c>
    </row>
    <row r="126" spans="1:10" x14ac:dyDescent="0.2">
      <c r="A126" s="15"/>
      <c r="B126" s="100" t="s">
        <v>22</v>
      </c>
      <c r="C126" s="131">
        <v>202.9</v>
      </c>
      <c r="D126" s="67">
        <f>C126-F126</f>
        <v>202.9</v>
      </c>
      <c r="E126" s="67">
        <v>175</v>
      </c>
      <c r="F126" s="82"/>
      <c r="G126" s="130">
        <v>202.9</v>
      </c>
      <c r="H126" s="38">
        <f>G126-J126</f>
        <v>202.9</v>
      </c>
      <c r="I126" s="38">
        <v>175</v>
      </c>
      <c r="J126" s="45"/>
    </row>
    <row r="127" spans="1:10" hidden="1" x14ac:dyDescent="0.2">
      <c r="A127" s="16"/>
      <c r="B127" s="100" t="s">
        <v>17</v>
      </c>
      <c r="C127" s="131"/>
      <c r="D127" s="67">
        <f>C127-F127</f>
        <v>0</v>
      </c>
      <c r="E127" s="67"/>
      <c r="F127" s="82"/>
      <c r="G127" s="130"/>
      <c r="H127" s="38">
        <f>G127-J127</f>
        <v>0</v>
      </c>
      <c r="I127" s="38"/>
      <c r="J127" s="45"/>
    </row>
    <row r="128" spans="1:10" x14ac:dyDescent="0.2">
      <c r="A128" s="16"/>
      <c r="B128" s="100" t="s">
        <v>98</v>
      </c>
      <c r="C128" s="131">
        <v>55</v>
      </c>
      <c r="D128" s="67">
        <f>C128-F128</f>
        <v>55</v>
      </c>
      <c r="E128" s="67">
        <v>54.2</v>
      </c>
      <c r="F128" s="82"/>
      <c r="G128" s="130">
        <v>55</v>
      </c>
      <c r="H128" s="38">
        <f>G128-J128</f>
        <v>55</v>
      </c>
      <c r="I128" s="38">
        <v>54.2</v>
      </c>
      <c r="J128" s="45"/>
    </row>
    <row r="129" spans="1:10" ht="13.5" thickBot="1" x14ac:dyDescent="0.25">
      <c r="A129" s="17"/>
      <c r="B129" s="108" t="s">
        <v>20</v>
      </c>
      <c r="C129" s="144">
        <v>3.6</v>
      </c>
      <c r="D129" s="69">
        <f>C129-F129</f>
        <v>0.80000000000000027</v>
      </c>
      <c r="E129" s="69"/>
      <c r="F129" s="88">
        <v>2.8</v>
      </c>
      <c r="G129" s="134">
        <v>3.6</v>
      </c>
      <c r="H129" s="41">
        <f>G129-J129</f>
        <v>0.80000000000000027</v>
      </c>
      <c r="I129" s="41">
        <v>0</v>
      </c>
      <c r="J129" s="49">
        <v>2.8</v>
      </c>
    </row>
    <row r="130" spans="1:10" x14ac:dyDescent="0.2">
      <c r="A130" s="14" t="s">
        <v>58</v>
      </c>
      <c r="B130" s="109" t="s">
        <v>61</v>
      </c>
      <c r="C130" s="135">
        <f>SUM(C131:C135)</f>
        <v>1122</v>
      </c>
      <c r="D130" s="50">
        <f t="shared" ref="D130:F130" si="43">SUM(D131:D135)</f>
        <v>1112.9000000000001</v>
      </c>
      <c r="E130" s="50">
        <f t="shared" si="43"/>
        <v>984.2</v>
      </c>
      <c r="F130" s="51">
        <f t="shared" si="43"/>
        <v>9.1</v>
      </c>
      <c r="G130" s="135">
        <f>SUM(G131:G135)</f>
        <v>1122</v>
      </c>
      <c r="H130" s="50">
        <f t="shared" ref="H130:J130" si="44">SUM(H131:H135)</f>
        <v>1112.9000000000001</v>
      </c>
      <c r="I130" s="50">
        <f t="shared" si="44"/>
        <v>984.2</v>
      </c>
      <c r="J130" s="51">
        <f t="shared" si="44"/>
        <v>9.1</v>
      </c>
    </row>
    <row r="131" spans="1:10" ht="12" customHeight="1" x14ac:dyDescent="0.2">
      <c r="A131" s="15"/>
      <c r="B131" s="100" t="s">
        <v>22</v>
      </c>
      <c r="C131" s="131">
        <v>205.5</v>
      </c>
      <c r="D131" s="67">
        <f>C131-F131</f>
        <v>205.5</v>
      </c>
      <c r="E131" s="67">
        <v>133.9</v>
      </c>
      <c r="F131" s="82"/>
      <c r="G131" s="130">
        <v>205.5</v>
      </c>
      <c r="H131" s="38">
        <f>G131-J131</f>
        <v>205.5</v>
      </c>
      <c r="I131" s="38">
        <v>133.9</v>
      </c>
      <c r="J131" s="45"/>
    </row>
    <row r="132" spans="1:10" x14ac:dyDescent="0.2">
      <c r="A132" s="16"/>
      <c r="B132" s="100" t="s">
        <v>98</v>
      </c>
      <c r="C132" s="131">
        <v>887.7</v>
      </c>
      <c r="D132" s="67">
        <f>C132-F132</f>
        <v>886.80000000000007</v>
      </c>
      <c r="E132" s="67">
        <v>840</v>
      </c>
      <c r="F132" s="82">
        <v>0.9</v>
      </c>
      <c r="G132" s="130">
        <v>887.7</v>
      </c>
      <c r="H132" s="38">
        <f>G132-J132</f>
        <v>886.80000000000007</v>
      </c>
      <c r="I132" s="38">
        <v>840</v>
      </c>
      <c r="J132" s="45">
        <v>0.9</v>
      </c>
    </row>
    <row r="133" spans="1:10" ht="21.75" customHeight="1" x14ac:dyDescent="0.2">
      <c r="A133" s="16"/>
      <c r="B133" s="118" t="s">
        <v>103</v>
      </c>
      <c r="C133" s="131">
        <v>13.7</v>
      </c>
      <c r="D133" s="67">
        <f>C133-F133</f>
        <v>5.5</v>
      </c>
      <c r="E133" s="67"/>
      <c r="F133" s="82">
        <v>8.1999999999999993</v>
      </c>
      <c r="G133" s="130">
        <v>13.7</v>
      </c>
      <c r="H133" s="38">
        <f>G133-J133</f>
        <v>5.5</v>
      </c>
      <c r="I133" s="38"/>
      <c r="J133" s="45">
        <v>8.1999999999999993</v>
      </c>
    </row>
    <row r="134" spans="1:10" ht="12.75" customHeight="1" x14ac:dyDescent="0.2">
      <c r="A134" s="16"/>
      <c r="B134" s="106" t="s">
        <v>109</v>
      </c>
      <c r="C134" s="151">
        <v>13.3</v>
      </c>
      <c r="D134" s="85">
        <f>C134-F134</f>
        <v>13.3</v>
      </c>
      <c r="E134" s="86">
        <v>10.199999999999999</v>
      </c>
      <c r="F134" s="87"/>
      <c r="G134" s="133">
        <v>13.3</v>
      </c>
      <c r="H134" s="44">
        <f>G134-J134</f>
        <v>13.3</v>
      </c>
      <c r="I134" s="77">
        <v>10.199999999999999</v>
      </c>
      <c r="J134" s="78"/>
    </row>
    <row r="135" spans="1:10" ht="13.5" thickBot="1" x14ac:dyDescent="0.25">
      <c r="A135" s="17"/>
      <c r="B135" s="108" t="s">
        <v>20</v>
      </c>
      <c r="C135" s="144">
        <v>1.8</v>
      </c>
      <c r="D135" s="69">
        <f>C135-F135</f>
        <v>1.8</v>
      </c>
      <c r="E135" s="69">
        <v>0.1</v>
      </c>
      <c r="F135" s="88"/>
      <c r="G135" s="134">
        <v>1.8</v>
      </c>
      <c r="H135" s="41">
        <f>G135-J135</f>
        <v>1.8</v>
      </c>
      <c r="I135" s="41">
        <v>0.1</v>
      </c>
      <c r="J135" s="49"/>
    </row>
    <row r="136" spans="1:10" x14ac:dyDescent="0.2">
      <c r="A136" s="14" t="s">
        <v>60</v>
      </c>
      <c r="B136" s="109" t="s">
        <v>63</v>
      </c>
      <c r="C136" s="135">
        <f>SUM(C137:C141)</f>
        <v>1406.8000000000002</v>
      </c>
      <c r="D136" s="50">
        <f t="shared" ref="D136:F136" si="45">SUM(D137:D141)</f>
        <v>1397.1</v>
      </c>
      <c r="E136" s="50">
        <f t="shared" si="45"/>
        <v>1183.5999999999999</v>
      </c>
      <c r="F136" s="51">
        <f t="shared" si="45"/>
        <v>9.6999999999999993</v>
      </c>
      <c r="G136" s="135">
        <f>SUM(G137:G141)</f>
        <v>1406.6000000000001</v>
      </c>
      <c r="H136" s="50">
        <f t="shared" ref="H136:J136" si="46">SUM(H137:H141)</f>
        <v>1396.8999999999999</v>
      </c>
      <c r="I136" s="50">
        <f t="shared" si="46"/>
        <v>1183.5</v>
      </c>
      <c r="J136" s="51">
        <f t="shared" si="46"/>
        <v>9.6999999999999993</v>
      </c>
    </row>
    <row r="137" spans="1:10" ht="12.75" customHeight="1" x14ac:dyDescent="0.2">
      <c r="A137" s="15"/>
      <c r="B137" s="100" t="s">
        <v>22</v>
      </c>
      <c r="C137" s="131">
        <v>485.4</v>
      </c>
      <c r="D137" s="67">
        <f>C137-F137</f>
        <v>485.4</v>
      </c>
      <c r="E137" s="67">
        <v>361.5</v>
      </c>
      <c r="F137" s="82"/>
      <c r="G137" s="130">
        <v>485.4</v>
      </c>
      <c r="H137" s="38">
        <f>G137-J137</f>
        <v>485.4</v>
      </c>
      <c r="I137" s="38">
        <v>361.5</v>
      </c>
      <c r="J137" s="45"/>
    </row>
    <row r="138" spans="1:10" x14ac:dyDescent="0.2">
      <c r="A138" s="16"/>
      <c r="B138" s="100" t="s">
        <v>98</v>
      </c>
      <c r="C138" s="131">
        <v>874</v>
      </c>
      <c r="D138" s="67">
        <f>C138-F138</f>
        <v>867.3</v>
      </c>
      <c r="E138" s="67">
        <v>807</v>
      </c>
      <c r="F138" s="82">
        <v>6.7</v>
      </c>
      <c r="G138" s="130">
        <v>874</v>
      </c>
      <c r="H138" s="38">
        <f>G138-J138</f>
        <v>867.3</v>
      </c>
      <c r="I138" s="38">
        <v>807</v>
      </c>
      <c r="J138" s="45">
        <v>6.7</v>
      </c>
    </row>
    <row r="139" spans="1:10" ht="23.25" customHeight="1" x14ac:dyDescent="0.2">
      <c r="A139" s="16"/>
      <c r="B139" s="118" t="s">
        <v>103</v>
      </c>
      <c r="C139" s="131">
        <v>10.199999999999999</v>
      </c>
      <c r="D139" s="67">
        <f>C139-F139</f>
        <v>7.1999999999999993</v>
      </c>
      <c r="E139" s="67"/>
      <c r="F139" s="82">
        <v>3</v>
      </c>
      <c r="G139" s="130">
        <v>10.199999999999999</v>
      </c>
      <c r="H139" s="38">
        <f>G139-J139</f>
        <v>7.1999999999999993</v>
      </c>
      <c r="I139" s="38"/>
      <c r="J139" s="45">
        <v>3</v>
      </c>
    </row>
    <row r="140" spans="1:10" ht="12.75" customHeight="1" x14ac:dyDescent="0.2">
      <c r="A140" s="16"/>
      <c r="B140" s="106" t="s">
        <v>109</v>
      </c>
      <c r="C140" s="151">
        <v>16.399999999999999</v>
      </c>
      <c r="D140" s="85">
        <f>C140-F140</f>
        <v>16.399999999999999</v>
      </c>
      <c r="E140" s="86">
        <v>14.5</v>
      </c>
      <c r="F140" s="87"/>
      <c r="G140" s="133">
        <v>16.399999999999999</v>
      </c>
      <c r="H140" s="44">
        <f>G140-J140</f>
        <v>16.399999999999999</v>
      </c>
      <c r="I140" s="77">
        <v>14.5</v>
      </c>
      <c r="J140" s="78"/>
    </row>
    <row r="141" spans="1:10" ht="13.5" thickBot="1" x14ac:dyDescent="0.25">
      <c r="A141" s="17"/>
      <c r="B141" s="108" t="s">
        <v>20</v>
      </c>
      <c r="C141" s="152">
        <v>20.8</v>
      </c>
      <c r="D141" s="95">
        <f>C141-F141</f>
        <v>20.8</v>
      </c>
      <c r="E141" s="95">
        <v>0.6</v>
      </c>
      <c r="F141" s="96"/>
      <c r="G141" s="140">
        <v>20.6</v>
      </c>
      <c r="H141" s="79">
        <f>G141-J141</f>
        <v>20.6</v>
      </c>
      <c r="I141" s="79">
        <v>0.5</v>
      </c>
      <c r="J141" s="80"/>
    </row>
    <row r="142" spans="1:10" x14ac:dyDescent="0.2">
      <c r="A142" s="14" t="s">
        <v>62</v>
      </c>
      <c r="B142" s="109" t="s">
        <v>65</v>
      </c>
      <c r="C142" s="135">
        <f>SUM(C143:C147)</f>
        <v>864.8</v>
      </c>
      <c r="D142" s="50">
        <f t="shared" ref="D142:F142" si="47">SUM(D143:D147)</f>
        <v>860.8</v>
      </c>
      <c r="E142" s="50">
        <f t="shared" si="47"/>
        <v>727</v>
      </c>
      <c r="F142" s="51">
        <f t="shared" si="47"/>
        <v>4</v>
      </c>
      <c r="G142" s="135">
        <f>SUM(G143:G147)</f>
        <v>864.5</v>
      </c>
      <c r="H142" s="50">
        <f t="shared" ref="H142:J142" si="48">SUM(H143:H147)</f>
        <v>860.5</v>
      </c>
      <c r="I142" s="50">
        <f t="shared" si="48"/>
        <v>727</v>
      </c>
      <c r="J142" s="51">
        <f t="shared" si="48"/>
        <v>4</v>
      </c>
    </row>
    <row r="143" spans="1:10" x14ac:dyDescent="0.2">
      <c r="A143" s="15"/>
      <c r="B143" s="100" t="s">
        <v>22</v>
      </c>
      <c r="C143" s="131">
        <v>261.5</v>
      </c>
      <c r="D143" s="67">
        <f>C143-F143</f>
        <v>261.5</v>
      </c>
      <c r="E143" s="67">
        <v>166.1</v>
      </c>
      <c r="F143" s="82"/>
      <c r="G143" s="130">
        <v>261.5</v>
      </c>
      <c r="H143" s="38">
        <f>G143-J143</f>
        <v>261.5</v>
      </c>
      <c r="I143" s="38">
        <v>166.1</v>
      </c>
      <c r="J143" s="45"/>
    </row>
    <row r="144" spans="1:10" x14ac:dyDescent="0.2">
      <c r="A144" s="16"/>
      <c r="B144" s="100" t="s">
        <v>98</v>
      </c>
      <c r="C144" s="131">
        <v>576.9</v>
      </c>
      <c r="D144" s="67">
        <f>C144-F144</f>
        <v>572.9</v>
      </c>
      <c r="E144" s="67">
        <v>549.79999999999995</v>
      </c>
      <c r="F144" s="82">
        <v>4</v>
      </c>
      <c r="G144" s="130">
        <v>576.9</v>
      </c>
      <c r="H144" s="38">
        <f>G144-J144</f>
        <v>572.9</v>
      </c>
      <c r="I144" s="38">
        <v>549.79999999999995</v>
      </c>
      <c r="J144" s="45">
        <v>4</v>
      </c>
    </row>
    <row r="145" spans="1:10" ht="24.75" customHeight="1" x14ac:dyDescent="0.2">
      <c r="A145" s="16"/>
      <c r="B145" s="118" t="s">
        <v>103</v>
      </c>
      <c r="C145" s="131">
        <v>5.4</v>
      </c>
      <c r="D145" s="67">
        <f>C145-F145</f>
        <v>5.4</v>
      </c>
      <c r="E145" s="67"/>
      <c r="F145" s="82"/>
      <c r="G145" s="130">
        <v>5.4</v>
      </c>
      <c r="H145" s="38">
        <f>G145-J145</f>
        <v>5.4</v>
      </c>
      <c r="I145" s="38"/>
      <c r="J145" s="45"/>
    </row>
    <row r="146" spans="1:10" ht="14.25" customHeight="1" x14ac:dyDescent="0.2">
      <c r="A146" s="16"/>
      <c r="B146" s="106" t="s">
        <v>110</v>
      </c>
      <c r="C146" s="151">
        <v>12.5</v>
      </c>
      <c r="D146" s="85">
        <f>C146-F146</f>
        <v>12.5</v>
      </c>
      <c r="E146" s="86">
        <v>11.1</v>
      </c>
      <c r="F146" s="87"/>
      <c r="G146" s="133">
        <v>12.5</v>
      </c>
      <c r="H146" s="44">
        <f>G146-J146</f>
        <v>12.5</v>
      </c>
      <c r="I146" s="77">
        <v>11.1</v>
      </c>
      <c r="J146" s="78"/>
    </row>
    <row r="147" spans="1:10" ht="13.5" thickBot="1" x14ac:dyDescent="0.25">
      <c r="A147" s="17"/>
      <c r="B147" s="108" t="s">
        <v>20</v>
      </c>
      <c r="C147" s="144">
        <v>8.5</v>
      </c>
      <c r="D147" s="69">
        <f>C147-F147</f>
        <v>8.5</v>
      </c>
      <c r="E147" s="69"/>
      <c r="F147" s="88"/>
      <c r="G147" s="134">
        <v>8.1999999999999993</v>
      </c>
      <c r="H147" s="41">
        <f>G147-J147</f>
        <v>8.1999999999999993</v>
      </c>
      <c r="I147" s="41"/>
      <c r="J147" s="49"/>
    </row>
    <row r="148" spans="1:10" x14ac:dyDescent="0.2">
      <c r="A148" s="14" t="s">
        <v>64</v>
      </c>
      <c r="B148" s="109" t="s">
        <v>67</v>
      </c>
      <c r="C148" s="135">
        <f>SUM(C149:C153)</f>
        <v>1091.6999999999998</v>
      </c>
      <c r="D148" s="50">
        <f t="shared" ref="D148:F148" si="49">SUM(D149:D153)</f>
        <v>1077.4999999999998</v>
      </c>
      <c r="E148" s="50">
        <f t="shared" si="49"/>
        <v>944.09999999999991</v>
      </c>
      <c r="F148" s="51">
        <f t="shared" si="49"/>
        <v>14.2</v>
      </c>
      <c r="G148" s="135">
        <f>SUM(G149:G153)</f>
        <v>1091.4999999999998</v>
      </c>
      <c r="H148" s="50">
        <f t="shared" ref="H148:J148" si="50">SUM(H149:H153)</f>
        <v>1077.3999999999999</v>
      </c>
      <c r="I148" s="50">
        <f t="shared" si="50"/>
        <v>944.09999999999991</v>
      </c>
      <c r="J148" s="51">
        <f t="shared" si="50"/>
        <v>14.1</v>
      </c>
    </row>
    <row r="149" spans="1:10" x14ac:dyDescent="0.2">
      <c r="A149" s="15"/>
      <c r="B149" s="100" t="s">
        <v>22</v>
      </c>
      <c r="C149" s="131">
        <v>323.39999999999998</v>
      </c>
      <c r="D149" s="67">
        <f>C149-F149</f>
        <v>323.39999999999998</v>
      </c>
      <c r="E149" s="67">
        <v>247.2</v>
      </c>
      <c r="F149" s="82"/>
      <c r="G149" s="130">
        <v>323.39999999999998</v>
      </c>
      <c r="H149" s="38">
        <f>G149-J149</f>
        <v>323.39999999999998</v>
      </c>
      <c r="I149" s="38">
        <v>247.2</v>
      </c>
      <c r="J149" s="45"/>
    </row>
    <row r="150" spans="1:10" x14ac:dyDescent="0.2">
      <c r="A150" s="16"/>
      <c r="B150" s="100" t="s">
        <v>98</v>
      </c>
      <c r="C150" s="131">
        <v>722.9</v>
      </c>
      <c r="D150" s="67">
        <f>C150-F150</f>
        <v>712.3</v>
      </c>
      <c r="E150" s="67">
        <v>680.6</v>
      </c>
      <c r="F150" s="82">
        <v>10.6</v>
      </c>
      <c r="G150" s="130">
        <v>722.9</v>
      </c>
      <c r="H150" s="38">
        <f t="shared" ref="H150:H153" si="51">G150-J150</f>
        <v>712.3</v>
      </c>
      <c r="I150" s="38">
        <v>680.6</v>
      </c>
      <c r="J150" s="45">
        <v>10.6</v>
      </c>
    </row>
    <row r="151" spans="1:10" ht="26.25" customHeight="1" x14ac:dyDescent="0.2">
      <c r="A151" s="16"/>
      <c r="B151" s="118" t="s">
        <v>103</v>
      </c>
      <c r="C151" s="131">
        <v>7.3</v>
      </c>
      <c r="D151" s="67">
        <f>C151-F151</f>
        <v>6.7</v>
      </c>
      <c r="E151" s="67"/>
      <c r="F151" s="82">
        <v>0.6</v>
      </c>
      <c r="G151" s="130">
        <v>7.3</v>
      </c>
      <c r="H151" s="38">
        <f t="shared" si="51"/>
        <v>6.7</v>
      </c>
      <c r="I151" s="38"/>
      <c r="J151" s="45">
        <v>0.6</v>
      </c>
    </row>
    <row r="152" spans="1:10" ht="14.25" customHeight="1" x14ac:dyDescent="0.2">
      <c r="A152" s="16"/>
      <c r="B152" s="106" t="s">
        <v>110</v>
      </c>
      <c r="C152" s="151">
        <v>17.8</v>
      </c>
      <c r="D152" s="85">
        <f>C152-F152</f>
        <v>17.8</v>
      </c>
      <c r="E152" s="86">
        <v>16.3</v>
      </c>
      <c r="F152" s="87"/>
      <c r="G152" s="133">
        <v>17.8</v>
      </c>
      <c r="H152" s="38">
        <f t="shared" si="51"/>
        <v>17.8</v>
      </c>
      <c r="I152" s="77">
        <v>16.3</v>
      </c>
      <c r="J152" s="78"/>
    </row>
    <row r="153" spans="1:10" ht="13.5" thickBot="1" x14ac:dyDescent="0.25">
      <c r="A153" s="17"/>
      <c r="B153" s="108" t="s">
        <v>20</v>
      </c>
      <c r="C153" s="144">
        <v>20.3</v>
      </c>
      <c r="D153" s="69">
        <f>C153-F153</f>
        <v>17.3</v>
      </c>
      <c r="E153" s="69"/>
      <c r="F153" s="88">
        <v>3</v>
      </c>
      <c r="G153" s="134">
        <v>20.100000000000001</v>
      </c>
      <c r="H153" s="38">
        <f t="shared" si="51"/>
        <v>17.200000000000003</v>
      </c>
      <c r="I153" s="41"/>
      <c r="J153" s="49">
        <v>2.9</v>
      </c>
    </row>
    <row r="154" spans="1:10" x14ac:dyDescent="0.2">
      <c r="A154" s="14" t="s">
        <v>66</v>
      </c>
      <c r="B154" s="109" t="s">
        <v>69</v>
      </c>
      <c r="C154" s="135">
        <f>SUM(C155:C159)</f>
        <v>708.19999999999993</v>
      </c>
      <c r="D154" s="50">
        <f t="shared" ref="D154:F154" si="52">SUM(D155:D159)</f>
        <v>705.49999999999989</v>
      </c>
      <c r="E154" s="50">
        <f t="shared" si="52"/>
        <v>611.69999999999993</v>
      </c>
      <c r="F154" s="51">
        <f t="shared" si="52"/>
        <v>2.7</v>
      </c>
      <c r="G154" s="135">
        <f>SUM(G155:G159)</f>
        <v>707.19999999999993</v>
      </c>
      <c r="H154" s="50">
        <f t="shared" ref="H154:J154" si="53">SUM(H155:H159)</f>
        <v>704.49999999999989</v>
      </c>
      <c r="I154" s="50">
        <f t="shared" si="53"/>
        <v>611.69999999999993</v>
      </c>
      <c r="J154" s="51">
        <f t="shared" si="53"/>
        <v>2.7</v>
      </c>
    </row>
    <row r="155" spans="1:10" ht="13.9" customHeight="1" x14ac:dyDescent="0.2">
      <c r="A155" s="15"/>
      <c r="B155" s="100" t="s">
        <v>22</v>
      </c>
      <c r="C155" s="131">
        <v>183.2</v>
      </c>
      <c r="D155" s="67">
        <f>C155-F155</f>
        <v>183.2</v>
      </c>
      <c r="E155" s="89">
        <v>129.1</v>
      </c>
      <c r="F155" s="90"/>
      <c r="G155" s="130">
        <v>183.2</v>
      </c>
      <c r="H155" s="38">
        <f>G155-J155</f>
        <v>183.2</v>
      </c>
      <c r="I155" s="52">
        <v>129.1</v>
      </c>
      <c r="J155" s="53"/>
    </row>
    <row r="156" spans="1:10" x14ac:dyDescent="0.2">
      <c r="A156" s="16"/>
      <c r="B156" s="100" t="s">
        <v>98</v>
      </c>
      <c r="C156" s="131">
        <v>498.3</v>
      </c>
      <c r="D156" s="67">
        <f>C156-F156</f>
        <v>495.6</v>
      </c>
      <c r="E156" s="89">
        <v>468.7</v>
      </c>
      <c r="F156" s="90">
        <v>2.7</v>
      </c>
      <c r="G156" s="130">
        <v>498.3</v>
      </c>
      <c r="H156" s="38">
        <f>G156-J156</f>
        <v>495.6</v>
      </c>
      <c r="I156" s="52">
        <v>468.7</v>
      </c>
      <c r="J156" s="53">
        <v>2.7</v>
      </c>
    </row>
    <row r="157" spans="1:10" ht="27" customHeight="1" x14ac:dyDescent="0.2">
      <c r="A157" s="16"/>
      <c r="B157" s="118" t="s">
        <v>103</v>
      </c>
      <c r="C157" s="131">
        <v>4.4000000000000004</v>
      </c>
      <c r="D157" s="67">
        <f>C157-F157</f>
        <v>4.4000000000000004</v>
      </c>
      <c r="E157" s="89"/>
      <c r="F157" s="90"/>
      <c r="G157" s="130">
        <v>4.4000000000000004</v>
      </c>
      <c r="H157" s="38">
        <f>G157-J157</f>
        <v>4.4000000000000004</v>
      </c>
      <c r="I157" s="52"/>
      <c r="J157" s="53"/>
    </row>
    <row r="158" spans="1:10" ht="14.25" customHeight="1" x14ac:dyDescent="0.2">
      <c r="A158" s="16"/>
      <c r="B158" s="106" t="s">
        <v>110</v>
      </c>
      <c r="C158" s="151">
        <v>17.5</v>
      </c>
      <c r="D158" s="85">
        <f>C158-F158</f>
        <v>17.5</v>
      </c>
      <c r="E158" s="86">
        <v>13.9</v>
      </c>
      <c r="F158" s="87"/>
      <c r="G158" s="133">
        <v>17.5</v>
      </c>
      <c r="H158" s="44">
        <f>G158-J158</f>
        <v>17.5</v>
      </c>
      <c r="I158" s="77">
        <v>13.9</v>
      </c>
      <c r="J158" s="78"/>
    </row>
    <row r="159" spans="1:10" ht="13.5" thickBot="1" x14ac:dyDescent="0.25">
      <c r="A159" s="17"/>
      <c r="B159" s="108" t="s">
        <v>20</v>
      </c>
      <c r="C159" s="144">
        <v>4.8</v>
      </c>
      <c r="D159" s="69">
        <f>C159-F159</f>
        <v>4.8</v>
      </c>
      <c r="E159" s="69"/>
      <c r="F159" s="88"/>
      <c r="G159" s="134">
        <v>3.8</v>
      </c>
      <c r="H159" s="41">
        <f>G159-J159</f>
        <v>3.8</v>
      </c>
      <c r="I159" s="41"/>
      <c r="J159" s="49"/>
    </row>
    <row r="160" spans="1:10" x14ac:dyDescent="0.2">
      <c r="A160" s="14" t="s">
        <v>68</v>
      </c>
      <c r="B160" s="109" t="s">
        <v>95</v>
      </c>
      <c r="C160" s="135">
        <f>SUM(C161:C165)</f>
        <v>854.80000000000007</v>
      </c>
      <c r="D160" s="50">
        <f t="shared" ref="D160:F160" si="54">SUM(D161:D165)</f>
        <v>850.1</v>
      </c>
      <c r="E160" s="50">
        <f t="shared" si="54"/>
        <v>743.30000000000007</v>
      </c>
      <c r="F160" s="51">
        <f t="shared" si="54"/>
        <v>4.6999999999999993</v>
      </c>
      <c r="G160" s="135">
        <f>SUM(G161:G165)</f>
        <v>854.70000000000016</v>
      </c>
      <c r="H160" s="50">
        <f t="shared" ref="H160:J160" si="55">SUM(H161:H165)</f>
        <v>850.00000000000011</v>
      </c>
      <c r="I160" s="50">
        <f t="shared" si="55"/>
        <v>743.30000000000007</v>
      </c>
      <c r="J160" s="51">
        <f t="shared" si="55"/>
        <v>4.6999999999999993</v>
      </c>
    </row>
    <row r="161" spans="1:10" ht="13.15" customHeight="1" x14ac:dyDescent="0.2">
      <c r="A161" s="15"/>
      <c r="B161" s="100" t="s">
        <v>22</v>
      </c>
      <c r="C161" s="131">
        <v>171.5</v>
      </c>
      <c r="D161" s="67">
        <f>C161-F161</f>
        <v>171.5</v>
      </c>
      <c r="E161" s="67">
        <v>123.6</v>
      </c>
      <c r="F161" s="82"/>
      <c r="G161" s="130">
        <v>171.5</v>
      </c>
      <c r="H161" s="38">
        <f>G161-J161</f>
        <v>171.5</v>
      </c>
      <c r="I161" s="38">
        <v>123.6</v>
      </c>
      <c r="J161" s="45"/>
    </row>
    <row r="162" spans="1:10" x14ac:dyDescent="0.2">
      <c r="A162" s="16"/>
      <c r="B162" s="100" t="s">
        <v>98</v>
      </c>
      <c r="C162" s="131">
        <v>660.2</v>
      </c>
      <c r="D162" s="67">
        <f>C162-F162</f>
        <v>658.30000000000007</v>
      </c>
      <c r="E162" s="67">
        <v>612.1</v>
      </c>
      <c r="F162" s="82">
        <v>1.9</v>
      </c>
      <c r="G162" s="130">
        <v>660.2</v>
      </c>
      <c r="H162" s="38">
        <f>G162-J162</f>
        <v>658.30000000000007</v>
      </c>
      <c r="I162" s="38">
        <v>612.1</v>
      </c>
      <c r="J162" s="45">
        <v>1.9</v>
      </c>
    </row>
    <row r="163" spans="1:10" ht="25.5" customHeight="1" x14ac:dyDescent="0.2">
      <c r="A163" s="16"/>
      <c r="B163" s="118" t="s">
        <v>103</v>
      </c>
      <c r="C163" s="131">
        <v>12.1</v>
      </c>
      <c r="D163" s="67">
        <f>C163-F163</f>
        <v>9.3000000000000007</v>
      </c>
      <c r="E163" s="67"/>
      <c r="F163" s="82">
        <v>2.8</v>
      </c>
      <c r="G163" s="130">
        <v>12.1</v>
      </c>
      <c r="H163" s="38">
        <f>G163-J163</f>
        <v>9.3000000000000007</v>
      </c>
      <c r="I163" s="38"/>
      <c r="J163" s="45">
        <v>2.8</v>
      </c>
    </row>
    <row r="164" spans="1:10" ht="14.25" customHeight="1" x14ac:dyDescent="0.2">
      <c r="A164" s="16"/>
      <c r="B164" s="106" t="s">
        <v>110</v>
      </c>
      <c r="C164" s="151">
        <v>9.1999999999999993</v>
      </c>
      <c r="D164" s="85">
        <f>C164-F164</f>
        <v>9.1999999999999993</v>
      </c>
      <c r="E164" s="86">
        <v>7.6</v>
      </c>
      <c r="F164" s="87"/>
      <c r="G164" s="133">
        <v>9.1999999999999993</v>
      </c>
      <c r="H164" s="44">
        <f>G164-J164</f>
        <v>9.1999999999999993</v>
      </c>
      <c r="I164" s="77">
        <v>7.6</v>
      </c>
      <c r="J164" s="78"/>
    </row>
    <row r="165" spans="1:10" ht="13.5" thickBot="1" x14ac:dyDescent="0.25">
      <c r="A165" s="17"/>
      <c r="B165" s="108" t="s">
        <v>20</v>
      </c>
      <c r="C165" s="144">
        <v>1.8</v>
      </c>
      <c r="D165" s="69">
        <f>C165-F165</f>
        <v>1.8</v>
      </c>
      <c r="E165" s="69"/>
      <c r="F165" s="88"/>
      <c r="G165" s="134">
        <v>1.7</v>
      </c>
      <c r="H165" s="41">
        <f>G165-J165</f>
        <v>1.7</v>
      </c>
      <c r="I165" s="41"/>
      <c r="J165" s="49"/>
    </row>
    <row r="166" spans="1:10" x14ac:dyDescent="0.2">
      <c r="A166" s="14" t="s">
        <v>70</v>
      </c>
      <c r="B166" s="109" t="s">
        <v>71</v>
      </c>
      <c r="C166" s="135">
        <f>SUM(C167:C171)</f>
        <v>1659.0000000000002</v>
      </c>
      <c r="D166" s="50">
        <f t="shared" ref="D166:F166" si="56">SUM(D167:D171)</f>
        <v>1637.2000000000003</v>
      </c>
      <c r="E166" s="50">
        <f t="shared" si="56"/>
        <v>1377.4</v>
      </c>
      <c r="F166" s="51">
        <f t="shared" si="56"/>
        <v>21.8</v>
      </c>
      <c r="G166" s="135">
        <f>SUM(G167:G171)</f>
        <v>1659.0000000000002</v>
      </c>
      <c r="H166" s="50">
        <f t="shared" ref="H166:J166" si="57">SUM(H167:H171)</f>
        <v>1637.2000000000003</v>
      </c>
      <c r="I166" s="50">
        <f t="shared" si="57"/>
        <v>1377.4</v>
      </c>
      <c r="J166" s="51">
        <f t="shared" si="57"/>
        <v>21.8</v>
      </c>
    </row>
    <row r="167" spans="1:10" ht="14.45" customHeight="1" x14ac:dyDescent="0.2">
      <c r="A167" s="15"/>
      <c r="B167" s="100" t="s">
        <v>22</v>
      </c>
      <c r="C167" s="131">
        <v>470</v>
      </c>
      <c r="D167" s="67">
        <f>C167-F167</f>
        <v>460</v>
      </c>
      <c r="E167" s="67">
        <v>291.60000000000002</v>
      </c>
      <c r="F167" s="82">
        <v>10</v>
      </c>
      <c r="G167" s="130">
        <v>470</v>
      </c>
      <c r="H167" s="38">
        <f>G167-J167</f>
        <v>460</v>
      </c>
      <c r="I167" s="38">
        <v>291.60000000000002</v>
      </c>
      <c r="J167" s="45">
        <v>10</v>
      </c>
    </row>
    <row r="168" spans="1:10" x14ac:dyDescent="0.2">
      <c r="A168" s="16"/>
      <c r="B168" s="100" t="s">
        <v>98</v>
      </c>
      <c r="C168" s="131">
        <v>1137.4000000000001</v>
      </c>
      <c r="D168" s="67">
        <f>C168-F168</f>
        <v>1129.8000000000002</v>
      </c>
      <c r="E168" s="67">
        <v>1061.3</v>
      </c>
      <c r="F168" s="82">
        <v>7.6</v>
      </c>
      <c r="G168" s="130">
        <v>1137.4000000000001</v>
      </c>
      <c r="H168" s="38">
        <f>G168-J168</f>
        <v>1129.8000000000002</v>
      </c>
      <c r="I168" s="38">
        <v>1061.3</v>
      </c>
      <c r="J168" s="45">
        <v>7.6</v>
      </c>
    </row>
    <row r="169" spans="1:10" ht="27" customHeight="1" x14ac:dyDescent="0.2">
      <c r="A169" s="16"/>
      <c r="B169" s="118" t="s">
        <v>103</v>
      </c>
      <c r="C169" s="148">
        <v>14.4</v>
      </c>
      <c r="D169" s="85">
        <f>C169-F169</f>
        <v>10.199999999999999</v>
      </c>
      <c r="E169" s="85"/>
      <c r="F169" s="81">
        <v>4.2</v>
      </c>
      <c r="G169" s="127">
        <v>14.4</v>
      </c>
      <c r="H169" s="44">
        <f>G169-J169</f>
        <v>10.199999999999999</v>
      </c>
      <c r="I169" s="44"/>
      <c r="J169" s="56">
        <v>4.2</v>
      </c>
    </row>
    <row r="170" spans="1:10" ht="15" customHeight="1" x14ac:dyDescent="0.2">
      <c r="A170" s="16"/>
      <c r="B170" s="106" t="s">
        <v>110</v>
      </c>
      <c r="C170" s="151">
        <v>32.299999999999997</v>
      </c>
      <c r="D170" s="85">
        <f>C170-F170</f>
        <v>32.299999999999997</v>
      </c>
      <c r="E170" s="86">
        <v>24.5</v>
      </c>
      <c r="F170" s="87"/>
      <c r="G170" s="133">
        <v>32.299999999999997</v>
      </c>
      <c r="H170" s="44">
        <f>G170-J170</f>
        <v>32.299999999999997</v>
      </c>
      <c r="I170" s="77">
        <v>24.5</v>
      </c>
      <c r="J170" s="78"/>
    </row>
    <row r="171" spans="1:10" ht="13.5" thickBot="1" x14ac:dyDescent="0.25">
      <c r="A171" s="17"/>
      <c r="B171" s="108" t="s">
        <v>20</v>
      </c>
      <c r="C171" s="144">
        <v>4.9000000000000004</v>
      </c>
      <c r="D171" s="69">
        <f>C171-F171</f>
        <v>4.9000000000000004</v>
      </c>
      <c r="E171" s="69"/>
      <c r="F171" s="88"/>
      <c r="G171" s="134">
        <v>4.9000000000000004</v>
      </c>
      <c r="H171" s="41">
        <f>G171-J171</f>
        <v>4.9000000000000004</v>
      </c>
      <c r="I171" s="41"/>
      <c r="J171" s="49"/>
    </row>
    <row r="172" spans="1:10" x14ac:dyDescent="0.2">
      <c r="A172" s="14" t="s">
        <v>102</v>
      </c>
      <c r="B172" s="109" t="s">
        <v>112</v>
      </c>
      <c r="C172" s="135">
        <f>SUM(C173:C177)</f>
        <v>691.00000000000011</v>
      </c>
      <c r="D172" s="50">
        <f t="shared" ref="D172:F172" si="58">SUM(D173:D177)</f>
        <v>691.00000000000011</v>
      </c>
      <c r="E172" s="50">
        <f t="shared" si="58"/>
        <v>596</v>
      </c>
      <c r="F172" s="51">
        <f t="shared" si="58"/>
        <v>0</v>
      </c>
      <c r="G172" s="135">
        <f>SUM(G173:G177)</f>
        <v>691.00000000000011</v>
      </c>
      <c r="H172" s="50">
        <f t="shared" ref="H172:J172" si="59">SUM(H173:H177)</f>
        <v>691.00000000000011</v>
      </c>
      <c r="I172" s="50">
        <f t="shared" si="59"/>
        <v>596</v>
      </c>
      <c r="J172" s="51">
        <f t="shared" si="59"/>
        <v>0</v>
      </c>
    </row>
    <row r="173" spans="1:10" ht="12.75" customHeight="1" x14ac:dyDescent="0.2">
      <c r="A173" s="15"/>
      <c r="B173" s="100" t="s">
        <v>22</v>
      </c>
      <c r="C173" s="131">
        <v>216.4</v>
      </c>
      <c r="D173" s="67">
        <f>C173-F173</f>
        <v>216.4</v>
      </c>
      <c r="E173" s="67">
        <v>153.80000000000001</v>
      </c>
      <c r="F173" s="82"/>
      <c r="G173" s="130">
        <v>216.4</v>
      </c>
      <c r="H173" s="38">
        <f>G173-J173</f>
        <v>216.4</v>
      </c>
      <c r="I173" s="38">
        <v>153.80000000000001</v>
      </c>
      <c r="J173" s="45"/>
    </row>
    <row r="174" spans="1:10" x14ac:dyDescent="0.2">
      <c r="A174" s="16"/>
      <c r="B174" s="100" t="s">
        <v>98</v>
      </c>
      <c r="C174" s="131">
        <v>463.8</v>
      </c>
      <c r="D174" s="67">
        <f>C174-F174</f>
        <v>463.8</v>
      </c>
      <c r="E174" s="67">
        <v>440.2</v>
      </c>
      <c r="F174" s="82"/>
      <c r="G174" s="130">
        <v>463.8</v>
      </c>
      <c r="H174" s="38">
        <f>G174-J174</f>
        <v>463.8</v>
      </c>
      <c r="I174" s="38">
        <v>440.2</v>
      </c>
      <c r="J174" s="45"/>
    </row>
    <row r="175" spans="1:10" ht="26.25" customHeight="1" x14ac:dyDescent="0.2">
      <c r="A175" s="16"/>
      <c r="B175" s="118" t="s">
        <v>103</v>
      </c>
      <c r="C175" s="131">
        <v>3.5</v>
      </c>
      <c r="D175" s="67">
        <f>C175-F175</f>
        <v>3.5</v>
      </c>
      <c r="E175" s="67"/>
      <c r="F175" s="82"/>
      <c r="G175" s="130">
        <v>3.5</v>
      </c>
      <c r="H175" s="38">
        <f>G175-J175</f>
        <v>3.5</v>
      </c>
      <c r="I175" s="38"/>
      <c r="J175" s="45"/>
    </row>
    <row r="176" spans="1:10" ht="14.25" customHeight="1" x14ac:dyDescent="0.2">
      <c r="A176" s="16"/>
      <c r="B176" s="106" t="s">
        <v>110</v>
      </c>
      <c r="C176" s="151">
        <v>3.6</v>
      </c>
      <c r="D176" s="85">
        <f>C176-F176</f>
        <v>3.6</v>
      </c>
      <c r="E176" s="86">
        <v>2</v>
      </c>
      <c r="F176" s="87"/>
      <c r="G176" s="133">
        <v>3.6</v>
      </c>
      <c r="H176" s="44">
        <f>G176-J176</f>
        <v>3.6</v>
      </c>
      <c r="I176" s="77">
        <v>2</v>
      </c>
      <c r="J176" s="78"/>
    </row>
    <row r="177" spans="1:10" ht="13.5" thickBot="1" x14ac:dyDescent="0.25">
      <c r="A177" s="17"/>
      <c r="B177" s="108" t="s">
        <v>20</v>
      </c>
      <c r="C177" s="144">
        <v>3.7</v>
      </c>
      <c r="D177" s="69">
        <f>C177-F177</f>
        <v>3.7</v>
      </c>
      <c r="E177" s="69"/>
      <c r="F177" s="88"/>
      <c r="G177" s="134">
        <v>3.7</v>
      </c>
      <c r="H177" s="41">
        <f>G177-J177</f>
        <v>3.7</v>
      </c>
      <c r="I177" s="41"/>
      <c r="J177" s="49"/>
    </row>
    <row r="178" spans="1:10" x14ac:dyDescent="0.2">
      <c r="A178" s="14" t="s">
        <v>72</v>
      </c>
      <c r="B178" s="109" t="s">
        <v>73</v>
      </c>
      <c r="C178" s="135">
        <f>SUM(C179:C183)</f>
        <v>664.40000000000009</v>
      </c>
      <c r="D178" s="50">
        <f t="shared" ref="D178:F178" si="60">SUM(D179:D183)</f>
        <v>659.40000000000009</v>
      </c>
      <c r="E178" s="50">
        <f t="shared" si="60"/>
        <v>553</v>
      </c>
      <c r="F178" s="51">
        <f t="shared" si="60"/>
        <v>5</v>
      </c>
      <c r="G178" s="135">
        <f>SUM(G179:G183)</f>
        <v>664.3</v>
      </c>
      <c r="H178" s="50">
        <f t="shared" ref="H178:J178" si="61">SUM(H179:H183)</f>
        <v>659.3</v>
      </c>
      <c r="I178" s="50">
        <f t="shared" si="61"/>
        <v>553</v>
      </c>
      <c r="J178" s="51">
        <f t="shared" si="61"/>
        <v>5</v>
      </c>
    </row>
    <row r="179" spans="1:10" x14ac:dyDescent="0.2">
      <c r="A179" s="15"/>
      <c r="B179" s="100" t="s">
        <v>22</v>
      </c>
      <c r="C179" s="130">
        <v>333.5</v>
      </c>
      <c r="D179" s="38">
        <f>C179-F179</f>
        <v>328.9</v>
      </c>
      <c r="E179" s="38">
        <v>275</v>
      </c>
      <c r="F179" s="45">
        <v>4.5999999999999996</v>
      </c>
      <c r="G179" s="130">
        <v>333.4</v>
      </c>
      <c r="H179" s="38">
        <f>G179-J179</f>
        <v>328.79999999999995</v>
      </c>
      <c r="I179" s="38">
        <v>275</v>
      </c>
      <c r="J179" s="45">
        <v>4.5999999999999996</v>
      </c>
    </row>
    <row r="180" spans="1:10" x14ac:dyDescent="0.2">
      <c r="A180" s="16"/>
      <c r="B180" s="100" t="s">
        <v>17</v>
      </c>
      <c r="C180" s="130"/>
      <c r="D180" s="38">
        <f>C180-F180</f>
        <v>0</v>
      </c>
      <c r="E180" s="38"/>
      <c r="F180" s="45"/>
      <c r="G180" s="130"/>
      <c r="H180" s="38">
        <f>G180-J180</f>
        <v>0</v>
      </c>
      <c r="I180" s="38"/>
      <c r="J180" s="45"/>
    </row>
    <row r="181" spans="1:10" x14ac:dyDescent="0.2">
      <c r="A181" s="16"/>
      <c r="B181" s="100" t="s">
        <v>98</v>
      </c>
      <c r="C181" s="130">
        <v>291.7</v>
      </c>
      <c r="D181" s="38">
        <f>C181-F181</f>
        <v>291.3</v>
      </c>
      <c r="E181" s="38">
        <v>278</v>
      </c>
      <c r="F181" s="45">
        <v>0.4</v>
      </c>
      <c r="G181" s="130">
        <v>291.7</v>
      </c>
      <c r="H181" s="38">
        <f>G181-J181</f>
        <v>291.3</v>
      </c>
      <c r="I181" s="38">
        <v>278</v>
      </c>
      <c r="J181" s="45">
        <v>0.4</v>
      </c>
    </row>
    <row r="182" spans="1:10" x14ac:dyDescent="0.2">
      <c r="A182" s="16"/>
      <c r="B182" s="106" t="s">
        <v>110</v>
      </c>
      <c r="C182" s="132"/>
      <c r="D182" s="38">
        <f>C182-F182</f>
        <v>0</v>
      </c>
      <c r="E182" s="47"/>
      <c r="F182" s="48"/>
      <c r="G182" s="132"/>
      <c r="H182" s="38">
        <f>G182-J182</f>
        <v>0</v>
      </c>
      <c r="I182" s="47"/>
      <c r="J182" s="48"/>
    </row>
    <row r="183" spans="1:10" ht="13.5" thickBot="1" x14ac:dyDescent="0.25">
      <c r="A183" s="17"/>
      <c r="B183" s="108" t="s">
        <v>20</v>
      </c>
      <c r="C183" s="134">
        <v>39.200000000000003</v>
      </c>
      <c r="D183" s="41">
        <f>C183-F183</f>
        <v>39.200000000000003</v>
      </c>
      <c r="E183" s="41"/>
      <c r="F183" s="49"/>
      <c r="G183" s="134">
        <v>39.200000000000003</v>
      </c>
      <c r="H183" s="41">
        <f>G183-J183</f>
        <v>39.200000000000003</v>
      </c>
      <c r="I183" s="41"/>
      <c r="J183" s="49"/>
    </row>
    <row r="184" spans="1:10" x14ac:dyDescent="0.2">
      <c r="A184" s="14" t="s">
        <v>85</v>
      </c>
      <c r="B184" s="109" t="s">
        <v>74</v>
      </c>
      <c r="C184" s="135">
        <f>SUM(C185:C189)</f>
        <v>831.8</v>
      </c>
      <c r="D184" s="50">
        <f t="shared" ref="D184:F184" si="62">SUM(D185:D189)</f>
        <v>828.8</v>
      </c>
      <c r="E184" s="50">
        <f t="shared" si="62"/>
        <v>739.3</v>
      </c>
      <c r="F184" s="51">
        <f t="shared" si="62"/>
        <v>3</v>
      </c>
      <c r="G184" s="135">
        <f>SUM(G185:G189)</f>
        <v>831.2</v>
      </c>
      <c r="H184" s="50">
        <f t="shared" ref="H184:J184" si="63">SUM(H185:H189)</f>
        <v>828.2</v>
      </c>
      <c r="I184" s="50">
        <f t="shared" si="63"/>
        <v>739.3</v>
      </c>
      <c r="J184" s="51">
        <f t="shared" si="63"/>
        <v>3</v>
      </c>
    </row>
    <row r="185" spans="1:10" x14ac:dyDescent="0.2">
      <c r="A185" s="15"/>
      <c r="B185" s="100" t="s">
        <v>22</v>
      </c>
      <c r="C185" s="136">
        <v>491.4</v>
      </c>
      <c r="D185" s="52">
        <f>C185-F185</f>
        <v>488.4</v>
      </c>
      <c r="E185" s="52">
        <v>439.3</v>
      </c>
      <c r="F185" s="53">
        <v>3</v>
      </c>
      <c r="G185" s="136">
        <v>491.4</v>
      </c>
      <c r="H185" s="52">
        <f>G185-J185</f>
        <v>488.4</v>
      </c>
      <c r="I185" s="52">
        <v>439.3</v>
      </c>
      <c r="J185" s="53">
        <v>3</v>
      </c>
    </row>
    <row r="186" spans="1:10" x14ac:dyDescent="0.2">
      <c r="A186" s="16"/>
      <c r="B186" s="100" t="s">
        <v>17</v>
      </c>
      <c r="C186" s="130"/>
      <c r="D186" s="38">
        <f>C186-F186</f>
        <v>0</v>
      </c>
      <c r="E186" s="38"/>
      <c r="F186" s="45"/>
      <c r="G186" s="130"/>
      <c r="H186" s="38">
        <f>G186-J186</f>
        <v>0</v>
      </c>
      <c r="I186" s="38"/>
      <c r="J186" s="45"/>
    </row>
    <row r="187" spans="1:10" x14ac:dyDescent="0.2">
      <c r="A187" s="16"/>
      <c r="B187" s="100" t="s">
        <v>98</v>
      </c>
      <c r="C187" s="130">
        <v>303.89999999999998</v>
      </c>
      <c r="D187" s="38">
        <f>C187-F187</f>
        <v>303.89999999999998</v>
      </c>
      <c r="E187" s="38">
        <v>294.5</v>
      </c>
      <c r="F187" s="45"/>
      <c r="G187" s="130">
        <v>303.89999999999998</v>
      </c>
      <c r="H187" s="38">
        <f>G187-J187</f>
        <v>303.89999999999998</v>
      </c>
      <c r="I187" s="38">
        <v>294.5</v>
      </c>
      <c r="J187" s="45"/>
    </row>
    <row r="188" spans="1:10" x14ac:dyDescent="0.2">
      <c r="A188" s="16"/>
      <c r="B188" s="107" t="s">
        <v>110</v>
      </c>
      <c r="C188" s="132">
        <v>6.7</v>
      </c>
      <c r="D188" s="38">
        <f>C188-F188</f>
        <v>6.7</v>
      </c>
      <c r="E188" s="47">
        <v>5.5</v>
      </c>
      <c r="F188" s="48"/>
      <c r="G188" s="132">
        <v>6.7</v>
      </c>
      <c r="H188" s="38">
        <f>G188-J188</f>
        <v>6.7</v>
      </c>
      <c r="I188" s="47">
        <v>5.5</v>
      </c>
      <c r="J188" s="48"/>
    </row>
    <row r="189" spans="1:10" ht="13.5" thickBot="1" x14ac:dyDescent="0.25">
      <c r="A189" s="17"/>
      <c r="B189" s="108" t="s">
        <v>20</v>
      </c>
      <c r="C189" s="134">
        <v>29.8</v>
      </c>
      <c r="D189" s="41">
        <f>C189-F189</f>
        <v>29.8</v>
      </c>
      <c r="E189" s="41"/>
      <c r="F189" s="49"/>
      <c r="G189" s="134">
        <v>29.2</v>
      </c>
      <c r="H189" s="41">
        <f>G189-J189</f>
        <v>29.2</v>
      </c>
      <c r="I189" s="41"/>
      <c r="J189" s="49"/>
    </row>
    <row r="190" spans="1:10" x14ac:dyDescent="0.2">
      <c r="A190" s="14" t="s">
        <v>86</v>
      </c>
      <c r="B190" s="109" t="s">
        <v>75</v>
      </c>
      <c r="C190" s="135">
        <f>SUM(C191:C195)</f>
        <v>718.69999999999993</v>
      </c>
      <c r="D190" s="50">
        <f t="shared" ref="D190:F190" si="64">SUM(D191:D195)</f>
        <v>718.69999999999993</v>
      </c>
      <c r="E190" s="50">
        <f t="shared" si="64"/>
        <v>616.5</v>
      </c>
      <c r="F190" s="51">
        <f t="shared" si="64"/>
        <v>0</v>
      </c>
      <c r="G190" s="135">
        <f>SUM(G191:G195)</f>
        <v>718.19999999999993</v>
      </c>
      <c r="H190" s="50">
        <f t="shared" ref="H190:J190" si="65">SUM(H191:H195)</f>
        <v>718.19999999999993</v>
      </c>
      <c r="I190" s="50">
        <f t="shared" si="65"/>
        <v>616.29999999999995</v>
      </c>
      <c r="J190" s="51">
        <f t="shared" si="65"/>
        <v>0</v>
      </c>
    </row>
    <row r="191" spans="1:10" x14ac:dyDescent="0.2">
      <c r="A191" s="15"/>
      <c r="B191" s="100" t="s">
        <v>22</v>
      </c>
      <c r="C191" s="130">
        <v>370.7</v>
      </c>
      <c r="D191" s="38">
        <f>C191-F191</f>
        <v>370.7</v>
      </c>
      <c r="E191" s="38">
        <v>325.10000000000002</v>
      </c>
      <c r="F191" s="45"/>
      <c r="G191" s="130">
        <v>370.2</v>
      </c>
      <c r="H191" s="38">
        <f>G191-J191</f>
        <v>370.2</v>
      </c>
      <c r="I191" s="38">
        <v>324.89999999999998</v>
      </c>
      <c r="J191" s="45"/>
    </row>
    <row r="192" spans="1:10" x14ac:dyDescent="0.2">
      <c r="A192" s="16"/>
      <c r="B192" s="100" t="s">
        <v>17</v>
      </c>
      <c r="C192" s="130"/>
      <c r="D192" s="38">
        <f>C192-F192</f>
        <v>0</v>
      </c>
      <c r="E192" s="38"/>
      <c r="F192" s="45"/>
      <c r="G192" s="130"/>
      <c r="H192" s="38">
        <f>G192-J192</f>
        <v>0</v>
      </c>
      <c r="I192" s="38"/>
      <c r="J192" s="45"/>
    </row>
    <row r="193" spans="1:10" x14ac:dyDescent="0.2">
      <c r="A193" s="16"/>
      <c r="B193" s="100" t="s">
        <v>98</v>
      </c>
      <c r="C193" s="130">
        <v>307.2</v>
      </c>
      <c r="D193" s="38">
        <f>C193-F193</f>
        <v>307.2</v>
      </c>
      <c r="E193" s="38">
        <v>291.39999999999998</v>
      </c>
      <c r="F193" s="45"/>
      <c r="G193" s="130">
        <v>307.2</v>
      </c>
      <c r="H193" s="38">
        <f>G193-J193</f>
        <v>307.2</v>
      </c>
      <c r="I193" s="38">
        <v>291.39999999999998</v>
      </c>
      <c r="J193" s="45"/>
    </row>
    <row r="194" spans="1:10" x14ac:dyDescent="0.2">
      <c r="A194" s="16"/>
      <c r="B194" s="106" t="s">
        <v>110</v>
      </c>
      <c r="C194" s="132"/>
      <c r="D194" s="38">
        <f>C194-F194</f>
        <v>0</v>
      </c>
      <c r="E194" s="47"/>
      <c r="F194" s="48"/>
      <c r="G194" s="132"/>
      <c r="H194" s="38">
        <f>G194-J194</f>
        <v>0</v>
      </c>
      <c r="I194" s="47"/>
      <c r="J194" s="48"/>
    </row>
    <row r="195" spans="1:10" ht="13.5" thickBot="1" x14ac:dyDescent="0.25">
      <c r="A195" s="17"/>
      <c r="B195" s="108" t="s">
        <v>20</v>
      </c>
      <c r="C195" s="134">
        <v>40.799999999999997</v>
      </c>
      <c r="D195" s="41">
        <f>C195-F195</f>
        <v>40.799999999999997</v>
      </c>
      <c r="E195" s="41"/>
      <c r="F195" s="49"/>
      <c r="G195" s="134">
        <v>40.799999999999997</v>
      </c>
      <c r="H195" s="41">
        <f>G195-J195</f>
        <v>40.799999999999997</v>
      </c>
      <c r="I195" s="41"/>
      <c r="J195" s="49"/>
    </row>
    <row r="196" spans="1:10" x14ac:dyDescent="0.2">
      <c r="A196" s="14" t="s">
        <v>87</v>
      </c>
      <c r="B196" s="109" t="s">
        <v>76</v>
      </c>
      <c r="C196" s="126">
        <f>SUM(C197:C201)</f>
        <v>525.20000000000005</v>
      </c>
      <c r="D196" s="42">
        <f t="shared" ref="D196:F196" si="66">SUM(D197:D201)</f>
        <v>522</v>
      </c>
      <c r="E196" s="42">
        <f t="shared" si="66"/>
        <v>481.79999999999995</v>
      </c>
      <c r="F196" s="43">
        <f t="shared" si="66"/>
        <v>3.2</v>
      </c>
      <c r="G196" s="126">
        <f>SUM(G197:G201)</f>
        <v>521.4</v>
      </c>
      <c r="H196" s="42">
        <f t="shared" ref="H196:J196" si="67">SUM(H197:H201)</f>
        <v>518.20000000000005</v>
      </c>
      <c r="I196" s="42">
        <f t="shared" si="67"/>
        <v>479</v>
      </c>
      <c r="J196" s="43">
        <f t="shared" si="67"/>
        <v>3.2</v>
      </c>
    </row>
    <row r="197" spans="1:10" ht="15.6" customHeight="1" x14ac:dyDescent="0.2">
      <c r="A197" s="15"/>
      <c r="B197" s="100" t="s">
        <v>22</v>
      </c>
      <c r="C197" s="136">
        <v>468.1</v>
      </c>
      <c r="D197" s="52">
        <f>C197-F197</f>
        <v>464.90000000000003</v>
      </c>
      <c r="E197" s="52">
        <v>432.2</v>
      </c>
      <c r="F197" s="53">
        <v>3.2</v>
      </c>
      <c r="G197" s="136">
        <v>465.9</v>
      </c>
      <c r="H197" s="52">
        <f>G197-J197</f>
        <v>462.7</v>
      </c>
      <c r="I197" s="52">
        <v>430.6</v>
      </c>
      <c r="J197" s="53">
        <v>3.2</v>
      </c>
    </row>
    <row r="198" spans="1:10" ht="0.6" hidden="1" customHeight="1" x14ac:dyDescent="0.2">
      <c r="A198" s="16"/>
      <c r="B198" s="100" t="s">
        <v>17</v>
      </c>
      <c r="C198" s="130"/>
      <c r="D198" s="38">
        <f>C198-F198</f>
        <v>0</v>
      </c>
      <c r="E198" s="38"/>
      <c r="F198" s="45"/>
      <c r="G198" s="130"/>
      <c r="H198" s="38">
        <f>G198-J198</f>
        <v>0</v>
      </c>
      <c r="I198" s="38"/>
      <c r="J198" s="45"/>
    </row>
    <row r="199" spans="1:10" x14ac:dyDescent="0.2">
      <c r="A199" s="16"/>
      <c r="B199" s="100" t="s">
        <v>98</v>
      </c>
      <c r="C199" s="130">
        <v>29.3</v>
      </c>
      <c r="D199" s="38">
        <f>C199-F199</f>
        <v>29.3</v>
      </c>
      <c r="E199" s="38">
        <v>28.9</v>
      </c>
      <c r="F199" s="45"/>
      <c r="G199" s="130">
        <v>29.3</v>
      </c>
      <c r="H199" s="38">
        <f>G199-J199</f>
        <v>29.3</v>
      </c>
      <c r="I199" s="38">
        <v>28.9</v>
      </c>
      <c r="J199" s="45"/>
    </row>
    <row r="200" spans="1:10" x14ac:dyDescent="0.2">
      <c r="A200" s="16"/>
      <c r="B200" s="106" t="s">
        <v>110</v>
      </c>
      <c r="C200" s="132"/>
      <c r="D200" s="38">
        <f>C200-F200</f>
        <v>0</v>
      </c>
      <c r="E200" s="47"/>
      <c r="F200" s="48"/>
      <c r="G200" s="132"/>
      <c r="H200" s="38">
        <f>G200-J200</f>
        <v>0</v>
      </c>
      <c r="I200" s="47"/>
      <c r="J200" s="48"/>
    </row>
    <row r="201" spans="1:10" ht="13.5" thickBot="1" x14ac:dyDescent="0.25">
      <c r="A201" s="22"/>
      <c r="B201" s="108" t="s">
        <v>20</v>
      </c>
      <c r="C201" s="134">
        <v>27.8</v>
      </c>
      <c r="D201" s="38">
        <f>C201-F201</f>
        <v>27.8</v>
      </c>
      <c r="E201" s="41">
        <v>20.7</v>
      </c>
      <c r="F201" s="49"/>
      <c r="G201" s="134">
        <v>26.2</v>
      </c>
      <c r="H201" s="38">
        <f>G201-J201</f>
        <v>26.2</v>
      </c>
      <c r="I201" s="41">
        <v>19.5</v>
      </c>
      <c r="J201" s="49"/>
    </row>
    <row r="202" spans="1:10" x14ac:dyDescent="0.2">
      <c r="A202" s="14" t="s">
        <v>88</v>
      </c>
      <c r="B202" s="109" t="s">
        <v>77</v>
      </c>
      <c r="C202" s="126">
        <f t="shared" ref="C202:J202" si="68">C203+C205+C206+C207+C208</f>
        <v>928.1</v>
      </c>
      <c r="D202" s="42">
        <f t="shared" si="68"/>
        <v>872.9</v>
      </c>
      <c r="E202" s="42">
        <f t="shared" si="68"/>
        <v>644.20000000000005</v>
      </c>
      <c r="F202" s="43">
        <f t="shared" si="68"/>
        <v>55.2</v>
      </c>
      <c r="G202" s="126">
        <f t="shared" si="68"/>
        <v>919.69999999999993</v>
      </c>
      <c r="H202" s="42">
        <f t="shared" si="68"/>
        <v>864.59999999999991</v>
      </c>
      <c r="I202" s="42">
        <f t="shared" si="68"/>
        <v>643</v>
      </c>
      <c r="J202" s="43">
        <f t="shared" si="68"/>
        <v>55.1</v>
      </c>
    </row>
    <row r="203" spans="1:10" ht="15" customHeight="1" x14ac:dyDescent="0.2">
      <c r="A203" s="15"/>
      <c r="B203" s="100" t="s">
        <v>22</v>
      </c>
      <c r="C203" s="136">
        <v>639.20000000000005</v>
      </c>
      <c r="D203" s="52">
        <f t="shared" ref="D203:D208" si="69">C203-F203</f>
        <v>592</v>
      </c>
      <c r="E203" s="52">
        <v>514.1</v>
      </c>
      <c r="F203" s="53">
        <v>47.2</v>
      </c>
      <c r="G203" s="136">
        <v>638.9</v>
      </c>
      <c r="H203" s="52">
        <f t="shared" ref="H203:H208" si="70">G203-J203</f>
        <v>591.69999999999993</v>
      </c>
      <c r="I203" s="52">
        <v>514.1</v>
      </c>
      <c r="J203" s="53">
        <v>47.2</v>
      </c>
    </row>
    <row r="204" spans="1:10" ht="1.9" hidden="1" customHeight="1" x14ac:dyDescent="0.2">
      <c r="A204" s="16"/>
      <c r="B204" s="100" t="s">
        <v>78</v>
      </c>
      <c r="C204" s="136"/>
      <c r="D204" s="52">
        <f t="shared" si="69"/>
        <v>0</v>
      </c>
      <c r="E204" s="52"/>
      <c r="F204" s="53"/>
      <c r="G204" s="136"/>
      <c r="H204" s="52">
        <f t="shared" si="70"/>
        <v>0</v>
      </c>
      <c r="I204" s="52"/>
      <c r="J204" s="53"/>
    </row>
    <row r="205" spans="1:10" x14ac:dyDescent="0.2">
      <c r="A205" s="16"/>
      <c r="B205" s="100" t="s">
        <v>17</v>
      </c>
      <c r="C205" s="136">
        <v>2.5</v>
      </c>
      <c r="D205" s="52">
        <f t="shared" si="69"/>
        <v>2.5</v>
      </c>
      <c r="E205" s="52"/>
      <c r="F205" s="53"/>
      <c r="G205" s="136">
        <v>2.5</v>
      </c>
      <c r="H205" s="52">
        <f t="shared" si="70"/>
        <v>2.5</v>
      </c>
      <c r="I205" s="52"/>
      <c r="J205" s="53"/>
    </row>
    <row r="206" spans="1:10" x14ac:dyDescent="0.2">
      <c r="A206" s="16"/>
      <c r="B206" s="100" t="s">
        <v>98</v>
      </c>
      <c r="C206" s="130">
        <v>20</v>
      </c>
      <c r="D206" s="38">
        <f t="shared" si="69"/>
        <v>20</v>
      </c>
      <c r="E206" s="38">
        <v>19.7</v>
      </c>
      <c r="F206" s="45"/>
      <c r="G206" s="130">
        <v>20</v>
      </c>
      <c r="H206" s="38">
        <f t="shared" si="70"/>
        <v>20</v>
      </c>
      <c r="I206" s="38">
        <v>19.7</v>
      </c>
      <c r="J206" s="45"/>
    </row>
    <row r="207" spans="1:10" x14ac:dyDescent="0.2">
      <c r="A207" s="16"/>
      <c r="B207" s="107" t="s">
        <v>110</v>
      </c>
      <c r="C207" s="132">
        <v>43.9</v>
      </c>
      <c r="D207" s="38">
        <f t="shared" si="69"/>
        <v>43.9</v>
      </c>
      <c r="E207" s="47">
        <v>43.9</v>
      </c>
      <c r="F207" s="48"/>
      <c r="G207" s="132">
        <v>43.9</v>
      </c>
      <c r="H207" s="38">
        <f t="shared" si="70"/>
        <v>43.9</v>
      </c>
      <c r="I207" s="47">
        <v>43.9</v>
      </c>
      <c r="J207" s="48"/>
    </row>
    <row r="208" spans="1:10" ht="13.5" thickBot="1" x14ac:dyDescent="0.25">
      <c r="A208" s="18"/>
      <c r="B208" s="108" t="s">
        <v>20</v>
      </c>
      <c r="C208" s="134">
        <v>222.5</v>
      </c>
      <c r="D208" s="41">
        <f t="shared" si="69"/>
        <v>214.5</v>
      </c>
      <c r="E208" s="41">
        <v>66.5</v>
      </c>
      <c r="F208" s="49">
        <v>8</v>
      </c>
      <c r="G208" s="134">
        <v>214.4</v>
      </c>
      <c r="H208" s="41">
        <f t="shared" si="70"/>
        <v>206.5</v>
      </c>
      <c r="I208" s="41">
        <v>65.3</v>
      </c>
      <c r="J208" s="49">
        <v>7.9</v>
      </c>
    </row>
    <row r="209" spans="1:10" x14ac:dyDescent="0.2">
      <c r="A209" s="23" t="s">
        <v>89</v>
      </c>
      <c r="B209" s="109" t="s">
        <v>99</v>
      </c>
      <c r="C209" s="135">
        <f>SUM(C210:C216)</f>
        <v>1088.8000000000002</v>
      </c>
      <c r="D209" s="50">
        <f t="shared" ref="D209:F209" si="71">SUM(D210:D216)</f>
        <v>1078.6000000000001</v>
      </c>
      <c r="E209" s="50">
        <f t="shared" si="71"/>
        <v>944.8</v>
      </c>
      <c r="F209" s="51">
        <f t="shared" si="71"/>
        <v>10.199999999999999</v>
      </c>
      <c r="G209" s="135">
        <f>SUM(G210:G216)</f>
        <v>1088.8000000000002</v>
      </c>
      <c r="H209" s="50">
        <f t="shared" ref="H209:J209" si="72">SUM(H210:H216)</f>
        <v>1078.6000000000001</v>
      </c>
      <c r="I209" s="50">
        <f t="shared" si="72"/>
        <v>944.8</v>
      </c>
      <c r="J209" s="51">
        <f t="shared" si="72"/>
        <v>10.199999999999999</v>
      </c>
    </row>
    <row r="210" spans="1:10" x14ac:dyDescent="0.2">
      <c r="A210" s="16"/>
      <c r="B210" s="113" t="s">
        <v>22</v>
      </c>
      <c r="C210" s="130"/>
      <c r="D210" s="38">
        <f>C210-F210</f>
        <v>0</v>
      </c>
      <c r="E210" s="38"/>
      <c r="F210" s="45"/>
      <c r="G210" s="130"/>
      <c r="H210" s="38">
        <f>G210-J210</f>
        <v>0</v>
      </c>
      <c r="I210" s="38"/>
      <c r="J210" s="45"/>
    </row>
    <row r="211" spans="1:10" x14ac:dyDescent="0.2">
      <c r="A211" s="16"/>
      <c r="B211" s="113" t="s">
        <v>17</v>
      </c>
      <c r="C211" s="130">
        <v>132.4</v>
      </c>
      <c r="D211" s="38">
        <f>C211-F211</f>
        <v>132.4</v>
      </c>
      <c r="E211" s="38">
        <v>123.1</v>
      </c>
      <c r="F211" s="45"/>
      <c r="G211" s="130">
        <v>132.4</v>
      </c>
      <c r="H211" s="38">
        <f>G211-J211</f>
        <v>132.4</v>
      </c>
      <c r="I211" s="38">
        <v>123.1</v>
      </c>
      <c r="J211" s="45"/>
    </row>
    <row r="212" spans="1:10" x14ac:dyDescent="0.2">
      <c r="A212" s="16"/>
      <c r="B212" s="113" t="s">
        <v>79</v>
      </c>
      <c r="C212" s="130">
        <v>501</v>
      </c>
      <c r="D212" s="38">
        <f t="shared" ref="D212:D213" si="73">C212-F212</f>
        <v>493</v>
      </c>
      <c r="E212" s="38">
        <v>387.9</v>
      </c>
      <c r="F212" s="45">
        <v>8</v>
      </c>
      <c r="G212" s="130">
        <v>501</v>
      </c>
      <c r="H212" s="38">
        <f t="shared" ref="H212:H213" si="74">G212-J212</f>
        <v>493</v>
      </c>
      <c r="I212" s="38">
        <v>387.9</v>
      </c>
      <c r="J212" s="45">
        <v>8</v>
      </c>
    </row>
    <row r="213" spans="1:10" x14ac:dyDescent="0.2">
      <c r="A213" s="16"/>
      <c r="B213" s="100" t="s">
        <v>98</v>
      </c>
      <c r="C213" s="130">
        <v>434</v>
      </c>
      <c r="D213" s="38">
        <f t="shared" si="73"/>
        <v>434</v>
      </c>
      <c r="E213" s="38">
        <v>424.1</v>
      </c>
      <c r="F213" s="45"/>
      <c r="G213" s="130">
        <v>434</v>
      </c>
      <c r="H213" s="38">
        <f t="shared" si="74"/>
        <v>434</v>
      </c>
      <c r="I213" s="38">
        <v>424.1</v>
      </c>
      <c r="J213" s="45"/>
    </row>
    <row r="214" spans="1:10" ht="22.5" x14ac:dyDescent="0.2">
      <c r="A214" s="16"/>
      <c r="B214" s="118" t="s">
        <v>103</v>
      </c>
      <c r="C214" s="130">
        <v>2.2000000000000002</v>
      </c>
      <c r="D214" s="38">
        <f>C214-F214</f>
        <v>0</v>
      </c>
      <c r="E214" s="38"/>
      <c r="F214" s="45">
        <v>2.2000000000000002</v>
      </c>
      <c r="G214" s="130">
        <v>2.2000000000000002</v>
      </c>
      <c r="H214" s="38">
        <f>G214-J214</f>
        <v>0</v>
      </c>
      <c r="I214" s="38"/>
      <c r="J214" s="45">
        <v>2.2000000000000002</v>
      </c>
    </row>
    <row r="215" spans="1:10" x14ac:dyDescent="0.2">
      <c r="A215" s="16"/>
      <c r="B215" s="106" t="s">
        <v>110</v>
      </c>
      <c r="C215" s="133">
        <v>1.4</v>
      </c>
      <c r="D215" s="44">
        <f>C215-F215</f>
        <v>1.4</v>
      </c>
      <c r="E215" s="77">
        <v>1.4</v>
      </c>
      <c r="F215" s="78"/>
      <c r="G215" s="133">
        <v>1.4</v>
      </c>
      <c r="H215" s="44">
        <f>G215-J215</f>
        <v>1.4</v>
      </c>
      <c r="I215" s="77">
        <v>1.4</v>
      </c>
      <c r="J215" s="78"/>
    </row>
    <row r="216" spans="1:10" ht="13.5" thickBot="1" x14ac:dyDescent="0.25">
      <c r="A216" s="17"/>
      <c r="B216" s="115" t="s">
        <v>20</v>
      </c>
      <c r="C216" s="134">
        <v>17.8</v>
      </c>
      <c r="D216" s="41">
        <f>C216-F216</f>
        <v>17.8</v>
      </c>
      <c r="E216" s="41">
        <v>8.3000000000000007</v>
      </c>
      <c r="F216" s="49"/>
      <c r="G216" s="134">
        <v>17.8</v>
      </c>
      <c r="H216" s="41">
        <f>G216-J216</f>
        <v>17.8</v>
      </c>
      <c r="I216" s="41">
        <v>8.3000000000000007</v>
      </c>
      <c r="J216" s="49"/>
    </row>
    <row r="217" spans="1:10" x14ac:dyDescent="0.2">
      <c r="A217" s="14" t="s">
        <v>90</v>
      </c>
      <c r="B217" s="109" t="s">
        <v>80</v>
      </c>
      <c r="C217" s="135">
        <f t="shared" ref="C217:J217" si="75">C218+C219+C220</f>
        <v>242.6</v>
      </c>
      <c r="D217" s="50">
        <f t="shared" si="75"/>
        <v>242.6</v>
      </c>
      <c r="E217" s="50">
        <f t="shared" si="75"/>
        <v>164.8</v>
      </c>
      <c r="F217" s="51">
        <f t="shared" si="75"/>
        <v>0</v>
      </c>
      <c r="G217" s="135">
        <f t="shared" si="75"/>
        <v>241.3</v>
      </c>
      <c r="H217" s="50">
        <f t="shared" si="75"/>
        <v>241.3</v>
      </c>
      <c r="I217" s="50">
        <f t="shared" si="75"/>
        <v>164.50000000000003</v>
      </c>
      <c r="J217" s="51">
        <f t="shared" si="75"/>
        <v>0</v>
      </c>
    </row>
    <row r="218" spans="1:10" x14ac:dyDescent="0.2">
      <c r="A218" s="15"/>
      <c r="B218" s="119" t="s">
        <v>22</v>
      </c>
      <c r="C218" s="130">
        <v>1.5</v>
      </c>
      <c r="D218" s="38">
        <f>C218-F218</f>
        <v>1.5</v>
      </c>
      <c r="E218" s="38">
        <v>1.4</v>
      </c>
      <c r="F218" s="45"/>
      <c r="G218" s="130">
        <v>1.4</v>
      </c>
      <c r="H218" s="38">
        <f>G218-J218</f>
        <v>1.4</v>
      </c>
      <c r="I218" s="38">
        <v>1.4</v>
      </c>
      <c r="J218" s="45"/>
    </row>
    <row r="219" spans="1:10" x14ac:dyDescent="0.2">
      <c r="A219" s="16"/>
      <c r="B219" s="113" t="s">
        <v>17</v>
      </c>
      <c r="C219" s="132">
        <v>234.6</v>
      </c>
      <c r="D219" s="38">
        <f>C219-F219</f>
        <v>234.6</v>
      </c>
      <c r="E219" s="68">
        <v>162.30000000000001</v>
      </c>
      <c r="F219" s="48"/>
      <c r="G219" s="132">
        <v>234.6</v>
      </c>
      <c r="H219" s="38">
        <f>G219-J219</f>
        <v>234.6</v>
      </c>
      <c r="I219" s="68">
        <v>162.30000000000001</v>
      </c>
      <c r="J219" s="48"/>
    </row>
    <row r="220" spans="1:10" ht="13.5" thickBot="1" x14ac:dyDescent="0.25">
      <c r="A220" s="16"/>
      <c r="B220" s="105" t="s">
        <v>20</v>
      </c>
      <c r="C220" s="132">
        <v>6.5</v>
      </c>
      <c r="D220" s="47">
        <f>C220-F220</f>
        <v>6.5</v>
      </c>
      <c r="E220" s="47">
        <v>1.1000000000000001</v>
      </c>
      <c r="F220" s="48"/>
      <c r="G220" s="132">
        <v>5.3</v>
      </c>
      <c r="H220" s="47">
        <f>G220-J220</f>
        <v>5.3</v>
      </c>
      <c r="I220" s="47">
        <v>0.8</v>
      </c>
      <c r="J220" s="48"/>
    </row>
    <row r="221" spans="1:10" x14ac:dyDescent="0.2">
      <c r="A221" s="23" t="s">
        <v>91</v>
      </c>
      <c r="B221" s="109" t="s">
        <v>81</v>
      </c>
      <c r="C221" s="141">
        <f>C222</f>
        <v>82.1</v>
      </c>
      <c r="D221" s="59">
        <f>C221-F221</f>
        <v>82.1</v>
      </c>
      <c r="E221" s="59">
        <f>E222</f>
        <v>77.3</v>
      </c>
      <c r="F221" s="60">
        <f>F222</f>
        <v>0</v>
      </c>
      <c r="G221" s="141">
        <f>G222</f>
        <v>80.900000000000006</v>
      </c>
      <c r="H221" s="59">
        <f>G221-J221</f>
        <v>80.900000000000006</v>
      </c>
      <c r="I221" s="59">
        <f>I222</f>
        <v>77.099999999999994</v>
      </c>
      <c r="J221" s="60">
        <f>J222</f>
        <v>0</v>
      </c>
    </row>
    <row r="222" spans="1:10" ht="13.5" thickBot="1" x14ac:dyDescent="0.25">
      <c r="A222" s="24"/>
      <c r="B222" s="115" t="s">
        <v>22</v>
      </c>
      <c r="C222" s="134">
        <v>82.1</v>
      </c>
      <c r="D222" s="41">
        <f>C222-F222</f>
        <v>82.1</v>
      </c>
      <c r="E222" s="41">
        <v>77.3</v>
      </c>
      <c r="F222" s="49"/>
      <c r="G222" s="134">
        <v>80.900000000000006</v>
      </c>
      <c r="H222" s="41">
        <f>G222-J222</f>
        <v>80.900000000000006</v>
      </c>
      <c r="I222" s="41">
        <v>77.099999999999994</v>
      </c>
      <c r="J222" s="49"/>
    </row>
    <row r="223" spans="1:10" x14ac:dyDescent="0.2">
      <c r="A223" s="23" t="s">
        <v>92</v>
      </c>
      <c r="B223" s="111" t="s">
        <v>82</v>
      </c>
      <c r="C223" s="142">
        <f t="shared" ref="C223:J223" si="76">C224</f>
        <v>18</v>
      </c>
      <c r="D223" s="61">
        <f t="shared" si="76"/>
        <v>18</v>
      </c>
      <c r="E223" s="61">
        <f t="shared" si="76"/>
        <v>0</v>
      </c>
      <c r="F223" s="62">
        <f t="shared" si="76"/>
        <v>0</v>
      </c>
      <c r="G223" s="142">
        <f t="shared" si="76"/>
        <v>0</v>
      </c>
      <c r="H223" s="61">
        <f t="shared" si="76"/>
        <v>0</v>
      </c>
      <c r="I223" s="61">
        <f t="shared" si="76"/>
        <v>0</v>
      </c>
      <c r="J223" s="62">
        <f t="shared" si="76"/>
        <v>0</v>
      </c>
    </row>
    <row r="224" spans="1:10" ht="13.5" thickBot="1" x14ac:dyDescent="0.25">
      <c r="A224" s="15"/>
      <c r="B224" s="116" t="s">
        <v>22</v>
      </c>
      <c r="C224" s="132">
        <v>18</v>
      </c>
      <c r="D224" s="47">
        <f>C224-F224</f>
        <v>18</v>
      </c>
      <c r="E224" s="47"/>
      <c r="F224" s="48"/>
      <c r="G224" s="132"/>
      <c r="H224" s="47">
        <f>G224-J224</f>
        <v>0</v>
      </c>
      <c r="I224" s="47"/>
      <c r="J224" s="48"/>
    </row>
    <row r="225" spans="1:10" x14ac:dyDescent="0.2">
      <c r="A225" s="14"/>
      <c r="B225" s="111" t="s">
        <v>83</v>
      </c>
      <c r="C225" s="135">
        <f t="shared" ref="C225:J225" si="77">SUM(C226:C240)</f>
        <v>35176.299999999996</v>
      </c>
      <c r="D225" s="50">
        <f t="shared" si="77"/>
        <v>31277.999999999993</v>
      </c>
      <c r="E225" s="50">
        <f t="shared" si="77"/>
        <v>20054.099999999999</v>
      </c>
      <c r="F225" s="51">
        <f t="shared" si="77"/>
        <v>3898.3</v>
      </c>
      <c r="G225" s="135">
        <f t="shared" si="77"/>
        <v>34351.399999999994</v>
      </c>
      <c r="H225" s="50">
        <f t="shared" si="77"/>
        <v>31016.900000000005</v>
      </c>
      <c r="I225" s="50">
        <f t="shared" si="77"/>
        <v>20014.799999999996</v>
      </c>
      <c r="J225" s="51">
        <f t="shared" si="77"/>
        <v>3334.4999999999995</v>
      </c>
    </row>
    <row r="226" spans="1:10" x14ac:dyDescent="0.2">
      <c r="A226" s="20"/>
      <c r="B226" s="100" t="s">
        <v>22</v>
      </c>
      <c r="C226" s="130">
        <f>C17+C37+C42+C47+C52+C57+C62+C67+C72+C77+C82+C87+C92+C95+C100+C104+C110+C114+C121+C126+C131+C137+C143+C149+C155+C161+C167+C173+C179+C185+C191+C197+C203+C210+C218+C222+C224</f>
        <v>18594.699999999997</v>
      </c>
      <c r="D226" s="38">
        <f t="shared" ref="D226:D233" si="78">C226-F226</f>
        <v>17083.699999999997</v>
      </c>
      <c r="E226" s="38">
        <f>E17+E37+E42+E47+E52+E57+E62+E67+E72+E77+E82+E87+E92+E95+E100+E104+E110+E114+E121+E126+E131+E137+E143+E149+E155+E161+E167+E173+E179+E185+E191+E197+E203+E210+E218+E222+E224</f>
        <v>10317.6</v>
      </c>
      <c r="F226" s="45">
        <f>F17+F37+F42+F47+F52+F57+F62+F67+F72+F77+F82+F87+F92+F95+F100+F104+F110+F114+F121+F126+F131+F137+F143+F149+F155+F161+F167+F173+F179+F185+F191+F197+F203+F210+F218+F222+F224</f>
        <v>1511.0000000000005</v>
      </c>
      <c r="G226" s="130">
        <f>G17+G37+G42+G47+G52+G57+G62+G67+G72+G77+G82+G87+G92+G95+G100+G104+G110+G114+G121+G126+G131+G137+G143+G149+G155+G161+G167+G173+G179+G185+G191+G197+G203+G210+G218+G222+G224</f>
        <v>18070.200000000004</v>
      </c>
      <c r="H226" s="38">
        <f t="shared" ref="H226:H233" si="79">G226-J226</f>
        <v>16916.600000000006</v>
      </c>
      <c r="I226" s="38">
        <f>I17+I37+I42+I47+I52+I57+I62+I67+I72+I77+I82+I87+I92+I95+I100+I104+I110+I114+I121+I126+I131+I137+I143+I149+I155+I161+I167+I173+I179+I185+I191+I197+I203+I210+I218+I222+I224</f>
        <v>10283.5</v>
      </c>
      <c r="J226" s="45">
        <f>J17+J37+J42+J47+J52+J57+J62+J67+J72+J77+J82+J87+J92+J95+J100+J104+J110+J114+J121+J126+J131+J137+J143+J149+J155+J161+J167+J173+J179+J185+J191+J197+J203+J210+J218+J222+J224</f>
        <v>1153.6000000000001</v>
      </c>
    </row>
    <row r="227" spans="1:10" x14ac:dyDescent="0.2">
      <c r="A227" s="21"/>
      <c r="B227" s="100" t="s">
        <v>16</v>
      </c>
      <c r="C227" s="130">
        <f>C21+C115+C105</f>
        <v>590.79999999999995</v>
      </c>
      <c r="D227" s="38">
        <f t="shared" si="78"/>
        <v>0</v>
      </c>
      <c r="E227" s="38">
        <f>E21+E115+E105</f>
        <v>0</v>
      </c>
      <c r="F227" s="45">
        <f>F21+F115+F105</f>
        <v>590.79999999999995</v>
      </c>
      <c r="G227" s="130">
        <f>G21+G115+G105</f>
        <v>434.5</v>
      </c>
      <c r="H227" s="38">
        <f t="shared" si="79"/>
        <v>0</v>
      </c>
      <c r="I227" s="38">
        <f>I21+I115+I105</f>
        <v>0</v>
      </c>
      <c r="J227" s="45">
        <f>J21+J115+J105</f>
        <v>434.5</v>
      </c>
    </row>
    <row r="228" spans="1:10" x14ac:dyDescent="0.2">
      <c r="A228" s="19"/>
      <c r="B228" s="100" t="s">
        <v>17</v>
      </c>
      <c r="C228" s="131">
        <f>C22+C38+C43+C48+C53+C58+C63+C68+C73+C78+C83+C88+C93+C116+C122+C127+C180+C186+C192+C198+C205+C211+C219</f>
        <v>3564.9000000000005</v>
      </c>
      <c r="D228" s="38">
        <f t="shared" si="78"/>
        <v>3564.9000000000005</v>
      </c>
      <c r="E228" s="67">
        <f>E22+E38+E43+E48+E53+E58+E63+E68+E73+E78+E83+E88+E93+E116+E122+E127+E180+E186+E192+E198+E205+E211+E219</f>
        <v>1922.2</v>
      </c>
      <c r="F228" s="82">
        <f>F22+F38+F43+F48+F53+F58+F63+F68+F73+F78+F83+F88+F93+F116+F122+F127+F180+F186+F192+F198+F205+F211+F219</f>
        <v>0</v>
      </c>
      <c r="G228" s="131">
        <f>G22+G38+G43+G48+G53+G58+G63+G68+G73+G78+G83+G88+G93+G116+G122+G127+G180+G186+G192+G198+G205+G211+G219</f>
        <v>3507.6000000000004</v>
      </c>
      <c r="H228" s="38">
        <f t="shared" si="79"/>
        <v>3507.6000000000004</v>
      </c>
      <c r="I228" s="67">
        <f>I22+I38+I43+I48+I53+I58+I63+I68+I73+I78+I83+I88+I93+I116+I122+I127+I180+I186+I192+I198+I205+I211+I219</f>
        <v>1921.6</v>
      </c>
      <c r="J228" s="82">
        <f>J22+J38+J43+J48+J53+J58+J63+J68+J73+J78+J83+J88+J93+J116+J122+J127+J180+J186+J192+J198+J205+J211+J219</f>
        <v>0</v>
      </c>
    </row>
    <row r="229" spans="1:10" ht="12" customHeight="1" x14ac:dyDescent="0.2">
      <c r="A229" s="19"/>
      <c r="B229" s="113" t="s">
        <v>79</v>
      </c>
      <c r="C229" s="131">
        <f>C212</f>
        <v>501</v>
      </c>
      <c r="D229" s="38">
        <f t="shared" si="78"/>
        <v>493</v>
      </c>
      <c r="E229" s="38">
        <f>E212</f>
        <v>387.9</v>
      </c>
      <c r="F229" s="45">
        <f>F212</f>
        <v>8</v>
      </c>
      <c r="G229" s="131">
        <f>G212</f>
        <v>501</v>
      </c>
      <c r="H229" s="38">
        <f t="shared" si="79"/>
        <v>493</v>
      </c>
      <c r="I229" s="38">
        <f>I212</f>
        <v>387.9</v>
      </c>
      <c r="J229" s="45">
        <f>J212</f>
        <v>8</v>
      </c>
    </row>
    <row r="230" spans="1:10" hidden="1" x14ac:dyDescent="0.2">
      <c r="A230" s="19"/>
      <c r="B230" s="100" t="s">
        <v>18</v>
      </c>
      <c r="C230" s="131">
        <f>C24</f>
        <v>0</v>
      </c>
      <c r="D230" s="38">
        <f t="shared" si="78"/>
        <v>0</v>
      </c>
      <c r="E230" s="38">
        <f>E24</f>
        <v>0</v>
      </c>
      <c r="F230" s="45">
        <f>F24</f>
        <v>0</v>
      </c>
      <c r="G230" s="131">
        <f>G24</f>
        <v>0</v>
      </c>
      <c r="H230" s="38">
        <f t="shared" si="79"/>
        <v>0</v>
      </c>
      <c r="I230" s="38">
        <f>I24</f>
        <v>0</v>
      </c>
      <c r="J230" s="45">
        <f>J24</f>
        <v>0</v>
      </c>
    </row>
    <row r="231" spans="1:10" ht="12" customHeight="1" x14ac:dyDescent="0.2">
      <c r="A231" s="19"/>
      <c r="B231" s="100" t="s">
        <v>98</v>
      </c>
      <c r="C231" s="131">
        <f>C25+C128+C132+C138+C144+C150+C156+C162+C168+C174+C181+C187+C193+C199+C206+C213</f>
        <v>7262.2999999999993</v>
      </c>
      <c r="D231" s="38">
        <f t="shared" si="78"/>
        <v>7227.4999999999991</v>
      </c>
      <c r="E231" s="38">
        <f>E25+E128+E132+E138+E144+E150+E156+E162+E168+E174+E181+E187+E193+E199+E206+E213</f>
        <v>6850.4999999999991</v>
      </c>
      <c r="F231" s="45">
        <f>F25+F128+F132+F138+F144+F150+F156+F162+F168+F174+F181+F187+F193+F199+F206+F213</f>
        <v>34.799999999999997</v>
      </c>
      <c r="G231" s="131">
        <f>G25+G128+G132+G138+G144+G150+G156+G162+G168+G174+G181+G187+G193+G199+G206+G213</f>
        <v>7262.2999999999993</v>
      </c>
      <c r="H231" s="38">
        <f t="shared" si="79"/>
        <v>7227.4999999999991</v>
      </c>
      <c r="I231" s="38">
        <f>I25+I128+I132+I138+I144+I150+I156+I162+I168+I174+I181+I187+I193+I199+I206+I213</f>
        <v>6850.4999999999991</v>
      </c>
      <c r="J231" s="45">
        <f>J25+J128+J132+J138+J144+J150+J156+J162+J168+J174+J181+J187+J193+J199+J206+J213</f>
        <v>34.799999999999997</v>
      </c>
    </row>
    <row r="232" spans="1:10" ht="13.5" customHeight="1" x14ac:dyDescent="0.2">
      <c r="A232" s="19"/>
      <c r="B232" s="105" t="s">
        <v>19</v>
      </c>
      <c r="C232" s="143">
        <f t="shared" ref="C232" si="80">C26</f>
        <v>1342.9</v>
      </c>
      <c r="D232" s="38">
        <f t="shared" si="78"/>
        <v>510.30000000000007</v>
      </c>
      <c r="E232" s="47">
        <f t="shared" ref="E232:G232" si="81">E26</f>
        <v>0</v>
      </c>
      <c r="F232" s="48">
        <f t="shared" si="81"/>
        <v>832.6</v>
      </c>
      <c r="G232" s="143">
        <f t="shared" si="81"/>
        <v>1316.1</v>
      </c>
      <c r="H232" s="38">
        <f t="shared" si="79"/>
        <v>496.29999999999995</v>
      </c>
      <c r="I232" s="47">
        <f t="shared" ref="I232:J232" si="82">I26</f>
        <v>0</v>
      </c>
      <c r="J232" s="48">
        <f t="shared" si="82"/>
        <v>819.8</v>
      </c>
    </row>
    <row r="233" spans="1:10" ht="25.5" customHeight="1" x14ac:dyDescent="0.2">
      <c r="A233" s="19"/>
      <c r="B233" s="106" t="s">
        <v>103</v>
      </c>
      <c r="C233" s="143">
        <f>C27+C133+C139+C145+C151+C157+C163+C169+C175+C214</f>
        <v>73.2</v>
      </c>
      <c r="D233" s="38">
        <f t="shared" si="78"/>
        <v>52.2</v>
      </c>
      <c r="E233" s="47">
        <f>E27+E133+E139+E145+E151+E157+E163+E169+E175+E214</f>
        <v>0</v>
      </c>
      <c r="F233" s="48">
        <f>F27+F133+F139+F145+F151+F157+F163+F169+F175+F214</f>
        <v>20.999999999999996</v>
      </c>
      <c r="G233" s="143">
        <f>G27+G133+G139+G145+G151+G157+G163+G169+G175+G214</f>
        <v>73.2</v>
      </c>
      <c r="H233" s="38">
        <f t="shared" si="79"/>
        <v>52.2</v>
      </c>
      <c r="I233" s="47">
        <f>I27+I133+I139+I145+I151+I157+I163+I169+I175+I214</f>
        <v>0</v>
      </c>
      <c r="J233" s="48">
        <f>J27+J133+J139+J145+J151+J157+J163+J169+J175+J214</f>
        <v>20.999999999999996</v>
      </c>
    </row>
    <row r="234" spans="1:10" ht="14.25" customHeight="1" x14ac:dyDescent="0.2">
      <c r="A234" s="19"/>
      <c r="B234" s="106" t="s">
        <v>110</v>
      </c>
      <c r="C234" s="143">
        <f>C32+C39+C44+C49+C54+C59+C64+C69+C74+C79+C84+C89+C97+C101+C107+C111+C118+C123+C134+C140+C146+C152+C158+C164+C170+C176+C182+C188+C194+C200+C207+C215</f>
        <v>853.8000000000003</v>
      </c>
      <c r="D234" s="38">
        <f>C234-F234</f>
        <v>841.60000000000025</v>
      </c>
      <c r="E234" s="68">
        <f>E32+E39+E44+E49+E54+E59+E64+E69+E74+E79+E84+E89+E97+E101+E107+E111+E118+E123+E134+E140+E146+E152+E158+E164+E170+E176+E182+E188+E194+E200+E207+E215</f>
        <v>248.20000000000002</v>
      </c>
      <c r="F234" s="76">
        <f>F32+F39+F44+F49+F54+F59+F64+F69+F74+F79+F84+F89+F97+F101+F107+F111+F118+F123+F134+F140+F146+F152+F158+F164+F170+F176+F182+F188+F194+F200+F207+F215</f>
        <v>12.2</v>
      </c>
      <c r="G234" s="143">
        <f>G32+G39+G44+G49+G54+G59+G64+G69+G74+G79+G84+G89+G97+G101+G107+G111+G118+G123+G134+G140+G146+G152+G158+G164+G170+G176+G182+G188+G194+G200+G207+G215</f>
        <v>852.00000000000023</v>
      </c>
      <c r="H234" s="38">
        <f>G234-J234</f>
        <v>839.80000000000018</v>
      </c>
      <c r="I234" s="68">
        <f>I32+I39+I44+I49+I54+I59+I64+I69+I74+I79+I84+I89+I97+I101+I107+I111+I118+I123+I134+I140+I146+I152+I158+I164+I170+I176+I182+I188+I194+I200+I207+I215</f>
        <v>246.80000000000004</v>
      </c>
      <c r="J234" s="76">
        <f>J32+J39+J44+J49+J54+J59+J64+J69+J74+J79+J84+J89+J97+J101+J107+J111+J118+J123+J134+J140+J146+J152+J158+J164+J170+J176+J182+J188+J194+J200+J207+J215</f>
        <v>12.2</v>
      </c>
    </row>
    <row r="235" spans="1:10" ht="12.75" customHeight="1" x14ac:dyDescent="0.2">
      <c r="A235" s="19"/>
      <c r="B235" s="107" t="s">
        <v>104</v>
      </c>
      <c r="C235" s="143">
        <f>C28</f>
        <v>106.1</v>
      </c>
      <c r="D235" s="38">
        <f t="shared" ref="D235:D240" si="83">C235-F235</f>
        <v>106.1</v>
      </c>
      <c r="E235" s="47">
        <f t="shared" ref="E235:F235" si="84">E28</f>
        <v>3.7</v>
      </c>
      <c r="F235" s="48">
        <f t="shared" si="84"/>
        <v>0</v>
      </c>
      <c r="G235" s="143">
        <f>G28</f>
        <v>106</v>
      </c>
      <c r="H235" s="38">
        <f t="shared" ref="H235:H240" si="85">G235-J235</f>
        <v>106</v>
      </c>
      <c r="I235" s="47">
        <f t="shared" ref="I235:J235" si="86">I28</f>
        <v>3.7</v>
      </c>
      <c r="J235" s="48">
        <f t="shared" si="86"/>
        <v>0</v>
      </c>
    </row>
    <row r="236" spans="1:10" ht="12.75" customHeight="1" x14ac:dyDescent="0.2">
      <c r="A236" s="19"/>
      <c r="B236" s="107" t="s">
        <v>105</v>
      </c>
      <c r="C236" s="143">
        <f>C29</f>
        <v>16.3</v>
      </c>
      <c r="D236" s="38">
        <f t="shared" si="83"/>
        <v>16.3</v>
      </c>
      <c r="E236" s="47">
        <f t="shared" ref="E236:F236" si="87">E29</f>
        <v>16.100000000000001</v>
      </c>
      <c r="F236" s="48">
        <f t="shared" si="87"/>
        <v>0</v>
      </c>
      <c r="G236" s="143">
        <f>G29</f>
        <v>16.3</v>
      </c>
      <c r="H236" s="38">
        <f t="shared" si="85"/>
        <v>16.3</v>
      </c>
      <c r="I236" s="47">
        <f t="shared" ref="I236:J236" si="88">I29</f>
        <v>16.100000000000001</v>
      </c>
      <c r="J236" s="48">
        <f t="shared" si="88"/>
        <v>0</v>
      </c>
    </row>
    <row r="237" spans="1:10" ht="27" customHeight="1" x14ac:dyDescent="0.2">
      <c r="A237" s="19"/>
      <c r="B237" s="120" t="s">
        <v>111</v>
      </c>
      <c r="C237" s="143">
        <f>C30</f>
        <v>134</v>
      </c>
      <c r="D237" s="38">
        <f t="shared" si="83"/>
        <v>134</v>
      </c>
      <c r="E237" s="47">
        <f t="shared" ref="E237:F237" si="89">E30</f>
        <v>5.0999999999999996</v>
      </c>
      <c r="F237" s="48">
        <f t="shared" si="89"/>
        <v>0</v>
      </c>
      <c r="G237" s="143">
        <f>G30</f>
        <v>134</v>
      </c>
      <c r="H237" s="38">
        <f t="shared" si="85"/>
        <v>134</v>
      </c>
      <c r="I237" s="47">
        <f t="shared" ref="I237:J237" si="90">I30</f>
        <v>5.0999999999999996</v>
      </c>
      <c r="J237" s="48">
        <f t="shared" si="90"/>
        <v>0</v>
      </c>
    </row>
    <row r="238" spans="1:10" ht="16.5" customHeight="1" x14ac:dyDescent="0.2">
      <c r="A238" s="19"/>
      <c r="B238" s="107" t="s">
        <v>106</v>
      </c>
      <c r="C238" s="143">
        <f>C96</f>
        <v>26.7</v>
      </c>
      <c r="D238" s="38">
        <f t="shared" si="83"/>
        <v>0</v>
      </c>
      <c r="E238" s="47">
        <f>E96</f>
        <v>0</v>
      </c>
      <c r="F238" s="48">
        <f>F96</f>
        <v>26.7</v>
      </c>
      <c r="G238" s="143">
        <f>G96</f>
        <v>26.6</v>
      </c>
      <c r="H238" s="38">
        <f t="shared" si="85"/>
        <v>0</v>
      </c>
      <c r="I238" s="47">
        <f>I96</f>
        <v>0</v>
      </c>
      <c r="J238" s="48">
        <f>J96</f>
        <v>26.6</v>
      </c>
    </row>
    <row r="239" spans="1:10" ht="12" customHeight="1" x14ac:dyDescent="0.2">
      <c r="A239" s="19"/>
      <c r="B239" s="105" t="s">
        <v>94</v>
      </c>
      <c r="C239" s="143">
        <f>C31+C106</f>
        <v>1173.5</v>
      </c>
      <c r="D239" s="38">
        <f t="shared" si="83"/>
        <v>347.1</v>
      </c>
      <c r="E239" s="47">
        <f>E31+E106</f>
        <v>36</v>
      </c>
      <c r="F239" s="48">
        <f>F31+F106</f>
        <v>826.4</v>
      </c>
      <c r="G239" s="143">
        <f>G31+G106</f>
        <v>1132.9000000000001</v>
      </c>
      <c r="H239" s="38">
        <f t="shared" si="85"/>
        <v>343.40000000000009</v>
      </c>
      <c r="I239" s="47">
        <f>I31+I106</f>
        <v>35.6</v>
      </c>
      <c r="J239" s="48">
        <f>J31+J106</f>
        <v>789.5</v>
      </c>
    </row>
    <row r="240" spans="1:10" ht="13.5" thickBot="1" x14ac:dyDescent="0.25">
      <c r="A240" s="26"/>
      <c r="B240" s="108" t="s">
        <v>20</v>
      </c>
      <c r="C240" s="144">
        <f>C35+C40+C45+C50+C55+C60+C65+C70+C75+C80+C85+C90+C98+C102+C108+C112+C119+C124+C129+C135+C141+C147+C153+C159+C165+C171+C177+C183+C189+C195+C201+C208+C216+C220</f>
        <v>936.0999999999998</v>
      </c>
      <c r="D240" s="41">
        <f t="shared" si="83"/>
        <v>901.29999999999984</v>
      </c>
      <c r="E240" s="41">
        <f>E35+E40+E45+E50+E55+E60+E65+E70+E75+E80+E85+E90+E98+E102+E108+E112+E119+E124+E129+E135+E141+E147+E153+E159+E165+E171+E177+E183+E189+E195+E201+E208+E216+E220</f>
        <v>266.8</v>
      </c>
      <c r="F240" s="49">
        <f>F35+F40+F45+F50+F55+F60+F65+F70+F75+F80+F85+F90+F98+F102+F108+F112+F119+F124+F129+F135+F141+F147+F153+F159+F165+F171+F177+F183+F189+F195+F201+F208+F216+F220</f>
        <v>34.799999999999997</v>
      </c>
      <c r="G240" s="144">
        <f>G35+G40+G45+G50+G55+G60+G65+G70+G75+G80+G85+G90+G98+G102+G108+G112+G119+G124+G129+G135+G141+G147+G153+G159+G165+G171+G177+G183+G189+G195+G201+G208+G216+G220</f>
        <v>918.7</v>
      </c>
      <c r="H240" s="41">
        <f t="shared" si="85"/>
        <v>884.2</v>
      </c>
      <c r="I240" s="41">
        <f>I35+I40+I45+I50+I55+I60+I65+I70+I75+I80+I85+I90+I98+I102+I108+I112+I119+I124+I129+I135+I141+I147+I153+I159+I165+I171+I177+I183+I189+I195+I201+I208+I216+I220</f>
        <v>264</v>
      </c>
      <c r="J240" s="49">
        <f>J35+J40+J45+J50+J55+J60+J65+J70+J75+J80+J85+J90+J98+J102+J108+J112+J119+J124+J129+J135+J141+J147+J153+J159+J165+J171+J177+J183+J189+J195+J201+J208+J216+J220</f>
        <v>34.5</v>
      </c>
    </row>
    <row r="241" spans="1:10" ht="13.5" thickBot="1" x14ac:dyDescent="0.25">
      <c r="A241" s="27" t="s">
        <v>93</v>
      </c>
      <c r="B241" s="121" t="s">
        <v>108</v>
      </c>
      <c r="C241" s="145">
        <v>821.3</v>
      </c>
      <c r="D241" s="63">
        <f>C241-F241</f>
        <v>821.3</v>
      </c>
      <c r="E241" s="63"/>
      <c r="F241" s="64"/>
      <c r="G241" s="145">
        <v>821.3</v>
      </c>
      <c r="H241" s="63">
        <f>G241-J241</f>
        <v>821.3</v>
      </c>
      <c r="I241" s="63"/>
      <c r="J241" s="64"/>
    </row>
    <row r="242" spans="1:10" ht="13.5" thickBot="1" x14ac:dyDescent="0.25">
      <c r="A242" s="28"/>
      <c r="B242" s="122" t="s">
        <v>84</v>
      </c>
      <c r="C242" s="146">
        <f t="shared" ref="C242:J242" si="91">C225+C241</f>
        <v>35997.599999999999</v>
      </c>
      <c r="D242" s="65">
        <f t="shared" si="91"/>
        <v>32099.299999999992</v>
      </c>
      <c r="E242" s="65">
        <f t="shared" si="91"/>
        <v>20054.099999999999</v>
      </c>
      <c r="F242" s="66">
        <f t="shared" si="91"/>
        <v>3898.3</v>
      </c>
      <c r="G242" s="146">
        <f t="shared" si="91"/>
        <v>35172.699999999997</v>
      </c>
      <c r="H242" s="65">
        <f t="shared" si="91"/>
        <v>31838.200000000004</v>
      </c>
      <c r="I242" s="65">
        <f t="shared" si="91"/>
        <v>20014.799999999996</v>
      </c>
      <c r="J242" s="66">
        <f t="shared" si="91"/>
        <v>3334.4999999999995</v>
      </c>
    </row>
  </sheetData>
  <mergeCells count="6">
    <mergeCell ref="C8:F9"/>
    <mergeCell ref="G8:J9"/>
    <mergeCell ref="A7:B7"/>
    <mergeCell ref="B4:K4"/>
    <mergeCell ref="B6:I6"/>
    <mergeCell ref="I7:J7"/>
  </mergeCells>
  <phoneticPr fontId="1" type="noConversion"/>
  <pageMargins left="0.25" right="0.25" top="0.75" bottom="0.75" header="0.3" footer="0.3"/>
  <pageSetup paperSize="9" scale="9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2priedas</vt:lpstr>
      <vt:lpstr>'2priedas'!Print_Titles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Vartotojas</cp:lastModifiedBy>
  <cp:lastPrinted>2021-12-16T12:47:19Z</cp:lastPrinted>
  <dcterms:created xsi:type="dcterms:W3CDTF">2011-11-09T13:34:59Z</dcterms:created>
  <dcterms:modified xsi:type="dcterms:W3CDTF">2022-07-19T06:53:00Z</dcterms:modified>
</cp:coreProperties>
</file>