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22 metai\Rugsėjis\Projektai\"/>
    </mc:Choice>
  </mc:AlternateContent>
  <xr:revisionPtr revIDLastSave="0" documentId="13_ncr:1_{524E59C6-F0BF-4CD3-8E74-FF83BE6F9E1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 priedas" sheetId="10" r:id="rId1"/>
    <sheet name="2 priedas" sheetId="5" r:id="rId2"/>
    <sheet name="3 priedas" sheetId="6" r:id="rId3"/>
    <sheet name="4 priedas" sheetId="7" r:id="rId4"/>
  </sheets>
  <definedNames>
    <definedName name="_xlnm.Print_Titles" localSheetId="1">'2 priedas'!$10:$15</definedName>
    <definedName name="_xlnm.Print_Titles" localSheetId="2">'3 priedas'!$8:$14</definedName>
    <definedName name="_xlnm.Print_Titles" localSheetId="3">'4 priedas'!$9:$13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7" l="1"/>
  <c r="E354" i="6" l="1"/>
  <c r="C9" i="10" l="1"/>
  <c r="C12" i="10"/>
  <c r="C24" i="10"/>
  <c r="C23" i="10" s="1"/>
  <c r="C49" i="10"/>
  <c r="C52" i="10"/>
  <c r="C58" i="10"/>
  <c r="C69" i="10"/>
  <c r="C65" i="10" s="1"/>
  <c r="C76" i="10"/>
  <c r="C75" i="10" s="1"/>
  <c r="C22" i="10" l="1"/>
  <c r="C21" i="10" s="1"/>
  <c r="C20" i="10" s="1"/>
  <c r="C8" i="10"/>
  <c r="C57" i="10"/>
  <c r="D292" i="7"/>
  <c r="C292" i="7"/>
  <c r="D201" i="7"/>
  <c r="C201" i="7"/>
  <c r="D179" i="7"/>
  <c r="C179" i="7"/>
  <c r="E372" i="6"/>
  <c r="D372" i="6"/>
  <c r="E221" i="6"/>
  <c r="D221" i="6"/>
  <c r="E58" i="6"/>
  <c r="D58" i="6"/>
  <c r="C83" i="10" l="1"/>
  <c r="C89" i="10" s="1"/>
  <c r="D233" i="5"/>
  <c r="C233" i="5"/>
  <c r="D123" i="5"/>
  <c r="C123" i="5"/>
  <c r="E351" i="6" l="1"/>
  <c r="D351" i="6"/>
  <c r="D342" i="6"/>
  <c r="D165" i="7" l="1"/>
  <c r="D176" i="7"/>
  <c r="C176" i="7"/>
  <c r="C165" i="7"/>
  <c r="C15" i="7"/>
  <c r="D15" i="7"/>
  <c r="C22" i="7"/>
  <c r="D22" i="7"/>
  <c r="C27" i="7"/>
  <c r="D27" i="7"/>
  <c r="C32" i="7"/>
  <c r="D32" i="7"/>
  <c r="C37" i="7"/>
  <c r="D37" i="7"/>
  <c r="D42" i="7"/>
  <c r="C47" i="7"/>
  <c r="D47" i="7"/>
  <c r="C52" i="7"/>
  <c r="D52" i="7"/>
  <c r="C57" i="7"/>
  <c r="D57" i="7"/>
  <c r="C62" i="7"/>
  <c r="D62" i="7"/>
  <c r="C67" i="7"/>
  <c r="D67" i="7"/>
  <c r="C72" i="7"/>
  <c r="D72" i="7"/>
  <c r="C77" i="7"/>
  <c r="D77" i="7"/>
  <c r="C80" i="7"/>
  <c r="D80" i="7"/>
  <c r="C82" i="7"/>
  <c r="D82" i="7"/>
  <c r="C84" i="7"/>
  <c r="D84" i="7"/>
  <c r="C86" i="7"/>
  <c r="D86" i="7"/>
  <c r="C88" i="7"/>
  <c r="D88" i="7"/>
  <c r="C90" i="7"/>
  <c r="D90" i="7"/>
  <c r="C92" i="7"/>
  <c r="D92" i="7"/>
  <c r="C94" i="7"/>
  <c r="D94" i="7"/>
  <c r="C96" i="7"/>
  <c r="D96" i="7"/>
  <c r="C98" i="7"/>
  <c r="D98" i="7"/>
  <c r="C100" i="7"/>
  <c r="D100" i="7"/>
  <c r="C102" i="7"/>
  <c r="D102" i="7"/>
  <c r="C104" i="7"/>
  <c r="D104" i="7"/>
  <c r="C106" i="7"/>
  <c r="D106" i="7"/>
  <c r="C108" i="7"/>
  <c r="D108" i="7"/>
  <c r="C110" i="7"/>
  <c r="D110" i="7"/>
  <c r="C112" i="7"/>
  <c r="D112" i="7"/>
  <c r="C114" i="7"/>
  <c r="D114" i="7"/>
  <c r="C116" i="7"/>
  <c r="D116" i="7"/>
  <c r="C118" i="7"/>
  <c r="D118" i="7"/>
  <c r="C120" i="7"/>
  <c r="D120" i="7"/>
  <c r="C122" i="7"/>
  <c r="D122" i="7"/>
  <c r="C124" i="7"/>
  <c r="D124" i="7"/>
  <c r="C126" i="7"/>
  <c r="D126" i="7"/>
  <c r="C128" i="7"/>
  <c r="D128" i="7"/>
  <c r="C131" i="7"/>
  <c r="D131" i="7"/>
  <c r="C132" i="7"/>
  <c r="D132" i="7"/>
  <c r="C133" i="7"/>
  <c r="C415" i="7" s="1"/>
  <c r="D133" i="7"/>
  <c r="D415" i="7" s="1"/>
  <c r="C134" i="7"/>
  <c r="D134" i="7"/>
  <c r="D416" i="7" s="1"/>
  <c r="C135" i="7"/>
  <c r="D135" i="7"/>
  <c r="C136" i="7"/>
  <c r="D136" i="7"/>
  <c r="C138" i="7"/>
  <c r="D138" i="7"/>
  <c r="C145" i="7"/>
  <c r="D145" i="7"/>
  <c r="C149" i="7"/>
  <c r="D149" i="7"/>
  <c r="C156" i="7"/>
  <c r="D156" i="7"/>
  <c r="C161" i="7"/>
  <c r="D161" i="7"/>
  <c r="C171" i="7"/>
  <c r="D171" i="7"/>
  <c r="C172" i="7"/>
  <c r="D172" i="7"/>
  <c r="C173" i="7"/>
  <c r="D173" i="7"/>
  <c r="C174" i="7"/>
  <c r="D174" i="7"/>
  <c r="C175" i="7"/>
  <c r="C177" i="7"/>
  <c r="D177" i="7"/>
  <c r="C185" i="7"/>
  <c r="D185" i="7"/>
  <c r="C187" i="7"/>
  <c r="D187" i="7"/>
  <c r="C189" i="7"/>
  <c r="D189" i="7"/>
  <c r="C191" i="7"/>
  <c r="D191" i="7"/>
  <c r="C193" i="7"/>
  <c r="D193" i="7"/>
  <c r="C195" i="7"/>
  <c r="D195" i="7"/>
  <c r="C197" i="7"/>
  <c r="D197" i="7"/>
  <c r="C199" i="7"/>
  <c r="D199" i="7"/>
  <c r="C206" i="7"/>
  <c r="D206" i="7"/>
  <c r="C212" i="7"/>
  <c r="D212" i="7"/>
  <c r="C218" i="7"/>
  <c r="D218" i="7"/>
  <c r="C224" i="7"/>
  <c r="D224" i="7"/>
  <c r="C230" i="7"/>
  <c r="D230" i="7"/>
  <c r="C236" i="7"/>
  <c r="D236" i="7"/>
  <c r="C242" i="7"/>
  <c r="D242" i="7"/>
  <c r="C248" i="7"/>
  <c r="D248" i="7"/>
  <c r="C254" i="7"/>
  <c r="D254" i="7"/>
  <c r="C259" i="7"/>
  <c r="D259" i="7"/>
  <c r="C264" i="7"/>
  <c r="D264" i="7"/>
  <c r="C269" i="7"/>
  <c r="D269" i="7"/>
  <c r="C274" i="7"/>
  <c r="D274" i="7"/>
  <c r="C279" i="7"/>
  <c r="D279" i="7"/>
  <c r="C287" i="7"/>
  <c r="D287" i="7"/>
  <c r="C288" i="7"/>
  <c r="C408" i="7" s="1"/>
  <c r="D288" i="7"/>
  <c r="D408" i="7" s="1"/>
  <c r="C289" i="7"/>
  <c r="C406" i="7" s="1"/>
  <c r="D289" i="7"/>
  <c r="D406" i="7" s="1"/>
  <c r="C290" i="7"/>
  <c r="D290" i="7"/>
  <c r="D418" i="7" s="1"/>
  <c r="C291" i="7"/>
  <c r="D291" i="7"/>
  <c r="C293" i="7"/>
  <c r="D293" i="7"/>
  <c r="C294" i="7"/>
  <c r="D294" i="7"/>
  <c r="C296" i="7"/>
  <c r="D296" i="7"/>
  <c r="C298" i="7"/>
  <c r="D298" i="7"/>
  <c r="C300" i="7"/>
  <c r="D300" i="7"/>
  <c r="C302" i="7"/>
  <c r="D302" i="7"/>
  <c r="C304" i="7"/>
  <c r="D304" i="7"/>
  <c r="C306" i="7"/>
  <c r="D306" i="7"/>
  <c r="C308" i="7"/>
  <c r="D308" i="7"/>
  <c r="C310" i="7"/>
  <c r="D310" i="7"/>
  <c r="C312" i="7"/>
  <c r="D312" i="7"/>
  <c r="C314" i="7"/>
  <c r="D314" i="7"/>
  <c r="C316" i="7"/>
  <c r="D316" i="7"/>
  <c r="C318" i="7"/>
  <c r="D318" i="7"/>
  <c r="C323" i="7"/>
  <c r="D323" i="7"/>
  <c r="C327" i="7"/>
  <c r="D327" i="7"/>
  <c r="C333" i="7"/>
  <c r="D333" i="7"/>
  <c r="C337" i="7"/>
  <c r="D337" i="7"/>
  <c r="C338" i="7"/>
  <c r="D338" i="7"/>
  <c r="D339" i="7" s="1"/>
  <c r="C339" i="7"/>
  <c r="C340" i="7"/>
  <c r="D340" i="7"/>
  <c r="D417" i="7" s="1"/>
  <c r="C341" i="7"/>
  <c r="D341" i="7"/>
  <c r="C342" i="7"/>
  <c r="D342" i="7"/>
  <c r="C344" i="7"/>
  <c r="D344" i="7"/>
  <c r="D349" i="7" s="1"/>
  <c r="C350" i="7"/>
  <c r="D350" i="7"/>
  <c r="C351" i="7"/>
  <c r="D351" i="7"/>
  <c r="D412" i="7" s="1"/>
  <c r="C352" i="7"/>
  <c r="C413" i="7" s="1"/>
  <c r="D352" i="7"/>
  <c r="C353" i="7"/>
  <c r="D353" i="7"/>
  <c r="C355" i="7"/>
  <c r="C360" i="7" s="1"/>
  <c r="D355" i="7"/>
  <c r="D360" i="7" s="1"/>
  <c r="C361" i="7"/>
  <c r="D361" i="7"/>
  <c r="C362" i="7"/>
  <c r="D362" i="7"/>
  <c r="C363" i="7"/>
  <c r="D363" i="7"/>
  <c r="C364" i="7"/>
  <c r="D364" i="7"/>
  <c r="C366" i="7"/>
  <c r="C371" i="7" s="1"/>
  <c r="D366" i="7"/>
  <c r="D371" i="7" s="1"/>
  <c r="C372" i="7"/>
  <c r="D372" i="7"/>
  <c r="C373" i="7"/>
  <c r="D373" i="7"/>
  <c r="D410" i="7" s="1"/>
  <c r="C374" i="7"/>
  <c r="D374" i="7"/>
  <c r="C375" i="7"/>
  <c r="D375" i="7"/>
  <c r="C377" i="7"/>
  <c r="D377" i="7"/>
  <c r="C380" i="7"/>
  <c r="D380" i="7"/>
  <c r="C383" i="7"/>
  <c r="D383" i="7"/>
  <c r="C384" i="7"/>
  <c r="D384" i="7"/>
  <c r="C386" i="7"/>
  <c r="D386" i="7"/>
  <c r="C391" i="7"/>
  <c r="D391" i="7"/>
  <c r="C395" i="7"/>
  <c r="D395" i="7"/>
  <c r="C398" i="7"/>
  <c r="D398" i="7"/>
  <c r="C399" i="7"/>
  <c r="D399" i="7"/>
  <c r="C400" i="7"/>
  <c r="D400" i="7"/>
  <c r="C401" i="7"/>
  <c r="D401" i="7"/>
  <c r="C402" i="7"/>
  <c r="D402" i="7"/>
  <c r="C410" i="7"/>
  <c r="C407" i="7" l="1"/>
  <c r="D397" i="7"/>
  <c r="D130" i="7"/>
  <c r="C416" i="7"/>
  <c r="D409" i="7"/>
  <c r="D336" i="7"/>
  <c r="D286" i="7"/>
  <c r="D414" i="7"/>
  <c r="D404" i="7"/>
  <c r="C418" i="7"/>
  <c r="C409" i="7"/>
  <c r="D413" i="7"/>
  <c r="D411" i="7"/>
  <c r="D405" i="7"/>
  <c r="C414" i="7"/>
  <c r="D407" i="7"/>
  <c r="C412" i="7"/>
  <c r="C405" i="7"/>
  <c r="C417" i="7"/>
  <c r="C411" i="7"/>
  <c r="D170" i="7"/>
  <c r="C404" i="7"/>
  <c r="D382" i="7"/>
  <c r="C349" i="7"/>
  <c r="C170" i="7"/>
  <c r="C336" i="7"/>
  <c r="C286" i="7"/>
  <c r="C130" i="7"/>
  <c r="C397" i="7"/>
  <c r="C382" i="7"/>
  <c r="D34" i="6"/>
  <c r="E34" i="6"/>
  <c r="D36" i="6"/>
  <c r="E36" i="6"/>
  <c r="D38" i="6"/>
  <c r="E38" i="6"/>
  <c r="D40" i="6"/>
  <c r="E40" i="6"/>
  <c r="D46" i="6"/>
  <c r="E46" i="6"/>
  <c r="D48" i="6"/>
  <c r="E48" i="6"/>
  <c r="D50" i="6"/>
  <c r="E50" i="6"/>
  <c r="D54" i="6"/>
  <c r="E54" i="6"/>
  <c r="D56" i="6"/>
  <c r="E56" i="6"/>
  <c r="D62" i="6"/>
  <c r="E62" i="6"/>
  <c r="D64" i="6"/>
  <c r="E64" i="6"/>
  <c r="D68" i="6"/>
  <c r="D69" i="6" s="1"/>
  <c r="E68" i="6"/>
  <c r="E69" i="6" s="1"/>
  <c r="D72" i="6"/>
  <c r="D73" i="6" s="1"/>
  <c r="E72" i="6"/>
  <c r="E73" i="6" s="1"/>
  <c r="D76" i="6"/>
  <c r="D77" i="6" s="1"/>
  <c r="E76" i="6"/>
  <c r="E77" i="6" s="1"/>
  <c r="D82" i="6"/>
  <c r="E82" i="6"/>
  <c r="D85" i="6"/>
  <c r="E85" i="6"/>
  <c r="D90" i="6"/>
  <c r="D91" i="6" s="1"/>
  <c r="E90" i="6"/>
  <c r="D93" i="6"/>
  <c r="E93" i="6"/>
  <c r="D99" i="6"/>
  <c r="E99" i="6"/>
  <c r="D102" i="6"/>
  <c r="E102" i="6"/>
  <c r="D108" i="6"/>
  <c r="E108" i="6"/>
  <c r="D111" i="6"/>
  <c r="E111" i="6"/>
  <c r="D117" i="6"/>
  <c r="E117" i="6"/>
  <c r="E121" i="6" s="1"/>
  <c r="D120" i="6"/>
  <c r="E120" i="6"/>
  <c r="D126" i="6"/>
  <c r="E126" i="6"/>
  <c r="D129" i="6"/>
  <c r="E129" i="6"/>
  <c r="E130" i="6" s="1"/>
  <c r="D135" i="6"/>
  <c r="E135" i="6"/>
  <c r="D138" i="6"/>
  <c r="E138" i="6"/>
  <c r="D144" i="6"/>
  <c r="E144" i="6"/>
  <c r="D147" i="6"/>
  <c r="E147" i="6"/>
  <c r="D153" i="6"/>
  <c r="E153" i="6"/>
  <c r="D156" i="6"/>
  <c r="E156" i="6"/>
  <c r="D162" i="6"/>
  <c r="E162" i="6"/>
  <c r="D165" i="6"/>
  <c r="E165" i="6"/>
  <c r="D171" i="6"/>
  <c r="E171" i="6"/>
  <c r="D174" i="6"/>
  <c r="E174" i="6"/>
  <c r="D178" i="6"/>
  <c r="D179" i="6" s="1"/>
  <c r="E178" i="6"/>
  <c r="E179" i="6" s="1"/>
  <c r="D182" i="6"/>
  <c r="E182" i="6"/>
  <c r="D184" i="6"/>
  <c r="E184" i="6"/>
  <c r="D188" i="6"/>
  <c r="E188" i="6"/>
  <c r="E189" i="6" s="1"/>
  <c r="D192" i="6"/>
  <c r="D193" i="6" s="1"/>
  <c r="E192" i="6"/>
  <c r="E193" i="6" s="1"/>
  <c r="D196" i="6"/>
  <c r="D197" i="6" s="1"/>
  <c r="E196" i="6"/>
  <c r="E197" i="6" s="1"/>
  <c r="D200" i="6"/>
  <c r="E200" i="6"/>
  <c r="D204" i="6"/>
  <c r="E204" i="6"/>
  <c r="D206" i="6"/>
  <c r="E206" i="6"/>
  <c r="D210" i="6"/>
  <c r="E210" i="6"/>
  <c r="D213" i="6"/>
  <c r="E213" i="6"/>
  <c r="D215" i="6"/>
  <c r="E215" i="6"/>
  <c r="D219" i="6"/>
  <c r="D222" i="6" s="1"/>
  <c r="E219" i="6"/>
  <c r="E222" i="6" s="1"/>
  <c r="D225" i="6"/>
  <c r="E225" i="6"/>
  <c r="D228" i="6"/>
  <c r="E228" i="6"/>
  <c r="D230" i="6"/>
  <c r="E230" i="6"/>
  <c r="D232" i="6"/>
  <c r="E232" i="6"/>
  <c r="D237" i="6"/>
  <c r="E237" i="6"/>
  <c r="D239" i="6"/>
  <c r="E239" i="6"/>
  <c r="D241" i="6"/>
  <c r="E241" i="6"/>
  <c r="D245" i="6"/>
  <c r="E245" i="6"/>
  <c r="D249" i="6"/>
  <c r="E249" i="6"/>
  <c r="D251" i="6"/>
  <c r="E251" i="6"/>
  <c r="D253" i="6"/>
  <c r="E253" i="6"/>
  <c r="D258" i="6"/>
  <c r="E258" i="6"/>
  <c r="D260" i="6"/>
  <c r="E260" i="6"/>
  <c r="D262" i="6"/>
  <c r="E262" i="6"/>
  <c r="D267" i="6"/>
  <c r="E267" i="6"/>
  <c r="D269" i="6"/>
  <c r="E269" i="6"/>
  <c r="D271" i="6"/>
  <c r="E271" i="6"/>
  <c r="D275" i="6"/>
  <c r="E275" i="6"/>
  <c r="D277" i="6"/>
  <c r="E277" i="6"/>
  <c r="D279" i="6"/>
  <c r="E279" i="6"/>
  <c r="D284" i="6"/>
  <c r="E284" i="6"/>
  <c r="D286" i="6"/>
  <c r="E286" i="6"/>
  <c r="D288" i="6"/>
  <c r="E288" i="6"/>
  <c r="D293" i="6"/>
  <c r="E293" i="6"/>
  <c r="D295" i="6"/>
  <c r="E295" i="6"/>
  <c r="D297" i="6"/>
  <c r="E297" i="6"/>
  <c r="D301" i="6"/>
  <c r="E301" i="6"/>
  <c r="D305" i="6"/>
  <c r="E305" i="6"/>
  <c r="D307" i="6"/>
  <c r="E307" i="6"/>
  <c r="D311" i="6"/>
  <c r="E311" i="6"/>
  <c r="D315" i="6"/>
  <c r="E315" i="6"/>
  <c r="D317" i="6"/>
  <c r="E317" i="6"/>
  <c r="D321" i="6"/>
  <c r="E321" i="6"/>
  <c r="D325" i="6"/>
  <c r="E325" i="6"/>
  <c r="D327" i="6"/>
  <c r="E327" i="6"/>
  <c r="D331" i="6"/>
  <c r="E331" i="6"/>
  <c r="D333" i="6"/>
  <c r="E333" i="6"/>
  <c r="D337" i="6"/>
  <c r="E337" i="6"/>
  <c r="D340" i="6"/>
  <c r="E340" i="6"/>
  <c r="E342" i="6"/>
  <c r="D346" i="6"/>
  <c r="E346" i="6"/>
  <c r="D349" i="6"/>
  <c r="E349" i="6"/>
  <c r="D354" i="6"/>
  <c r="D356" i="6"/>
  <c r="E356" i="6"/>
  <c r="D358" i="6"/>
  <c r="E358" i="6"/>
  <c r="D360" i="6"/>
  <c r="E360" i="6"/>
  <c r="D364" i="6"/>
  <c r="E364" i="6"/>
  <c r="E366" i="6" s="1"/>
  <c r="D368" i="6"/>
  <c r="E368" i="6"/>
  <c r="D369" i="6"/>
  <c r="E369" i="6"/>
  <c r="D370" i="6"/>
  <c r="E370" i="6"/>
  <c r="D371" i="6"/>
  <c r="E371" i="6"/>
  <c r="D373" i="6"/>
  <c r="E373" i="6"/>
  <c r="D374" i="6"/>
  <c r="E374" i="6"/>
  <c r="D361" i="6" l="1"/>
  <c r="E361" i="6"/>
  <c r="E166" i="6"/>
  <c r="D112" i="6"/>
  <c r="D94" i="6"/>
  <c r="E59" i="6"/>
  <c r="D59" i="6"/>
  <c r="D328" i="6"/>
  <c r="E157" i="6"/>
  <c r="E148" i="6"/>
  <c r="E41" i="6"/>
  <c r="E298" i="6"/>
  <c r="E280" i="6"/>
  <c r="D403" i="7"/>
  <c r="D421" i="7" s="1"/>
  <c r="E318" i="6"/>
  <c r="E289" i="6"/>
  <c r="E263" i="6"/>
  <c r="D139" i="6"/>
  <c r="D130" i="6"/>
  <c r="E112" i="6"/>
  <c r="E94" i="6"/>
  <c r="E343" i="6"/>
  <c r="E334" i="6"/>
  <c r="E207" i="6"/>
  <c r="E91" i="6"/>
  <c r="D308" i="6"/>
  <c r="E242" i="6"/>
  <c r="E103" i="6"/>
  <c r="D175" i="6"/>
  <c r="D166" i="6"/>
  <c r="D157" i="6"/>
  <c r="E308" i="6"/>
  <c r="E367" i="6"/>
  <c r="E185" i="6"/>
  <c r="E328" i="6"/>
  <c r="D334" i="6"/>
  <c r="D318" i="6"/>
  <c r="E139" i="6"/>
  <c r="E86" i="6"/>
  <c r="E175" i="6"/>
  <c r="E233" i="6"/>
  <c r="D207" i="6"/>
  <c r="E65" i="6"/>
  <c r="C403" i="7"/>
  <c r="D263" i="6"/>
  <c r="D148" i="6"/>
  <c r="D103" i="6"/>
  <c r="E51" i="6"/>
  <c r="E272" i="6"/>
  <c r="E254" i="6"/>
  <c r="E216" i="6"/>
  <c r="D272" i="6"/>
  <c r="D254" i="6"/>
  <c r="D51" i="6"/>
  <c r="D343" i="6"/>
  <c r="D189" i="6"/>
  <c r="D121" i="6"/>
  <c r="D185" i="6"/>
  <c r="D65" i="6"/>
  <c r="D367" i="6"/>
  <c r="D366" i="6"/>
  <c r="D298" i="6"/>
  <c r="D289" i="6"/>
  <c r="D280" i="6"/>
  <c r="D242" i="6"/>
  <c r="D233" i="6"/>
  <c r="D41" i="6"/>
  <c r="D216" i="6"/>
  <c r="D86" i="6"/>
  <c r="C16" i="5"/>
  <c r="D16" i="5"/>
  <c r="C34" i="5"/>
  <c r="D34" i="5"/>
  <c r="C39" i="5"/>
  <c r="D39" i="5"/>
  <c r="C44" i="5"/>
  <c r="D44" i="5"/>
  <c r="C49" i="5"/>
  <c r="D49" i="5"/>
  <c r="C54" i="5"/>
  <c r="D54" i="5"/>
  <c r="C59" i="5"/>
  <c r="D59" i="5"/>
  <c r="C64" i="5"/>
  <c r="D64" i="5"/>
  <c r="C69" i="5"/>
  <c r="D69" i="5"/>
  <c r="C74" i="5"/>
  <c r="D74" i="5"/>
  <c r="C79" i="5"/>
  <c r="D79" i="5"/>
  <c r="C84" i="5"/>
  <c r="D84" i="5"/>
  <c r="C89" i="5"/>
  <c r="D89" i="5"/>
  <c r="C92" i="5"/>
  <c r="D92" i="5"/>
  <c r="C97" i="5"/>
  <c r="D97" i="5"/>
  <c r="C101" i="5"/>
  <c r="D101" i="5"/>
  <c r="C107" i="5"/>
  <c r="D107" i="5"/>
  <c r="C111" i="5"/>
  <c r="D111" i="5"/>
  <c r="C118" i="5"/>
  <c r="D118" i="5"/>
  <c r="C129" i="5"/>
  <c r="D129" i="5"/>
  <c r="C135" i="5"/>
  <c r="D135" i="5"/>
  <c r="C141" i="5"/>
  <c r="D141" i="5"/>
  <c r="C147" i="5"/>
  <c r="D147" i="5"/>
  <c r="C153" i="5"/>
  <c r="D153" i="5"/>
  <c r="C159" i="5"/>
  <c r="D159" i="5"/>
  <c r="C165" i="5"/>
  <c r="D165" i="5"/>
  <c r="C171" i="5"/>
  <c r="D171" i="5"/>
  <c r="C177" i="5"/>
  <c r="D177" i="5"/>
  <c r="C183" i="5"/>
  <c r="D183" i="5"/>
  <c r="C189" i="5"/>
  <c r="D189" i="5"/>
  <c r="C195" i="5"/>
  <c r="D195" i="5"/>
  <c r="C201" i="5"/>
  <c r="D201" i="5"/>
  <c r="C208" i="5"/>
  <c r="D208" i="5"/>
  <c r="C216" i="5"/>
  <c r="D216" i="5"/>
  <c r="C220" i="5"/>
  <c r="D220" i="5"/>
  <c r="C222" i="5"/>
  <c r="D222" i="5"/>
  <c r="C225" i="5"/>
  <c r="D225" i="5"/>
  <c r="C226" i="5"/>
  <c r="D226" i="5"/>
  <c r="C227" i="5"/>
  <c r="D227" i="5"/>
  <c r="C228" i="5"/>
  <c r="D228" i="5"/>
  <c r="C229" i="5"/>
  <c r="D229" i="5"/>
  <c r="C230" i="5"/>
  <c r="D230" i="5"/>
  <c r="C231" i="5"/>
  <c r="D231" i="5"/>
  <c r="C232" i="5"/>
  <c r="D232" i="5"/>
  <c r="C234" i="5"/>
  <c r="D234" i="5"/>
  <c r="C235" i="5"/>
  <c r="D235" i="5"/>
  <c r="C236" i="5"/>
  <c r="D236" i="5"/>
  <c r="C237" i="5"/>
  <c r="D237" i="5"/>
  <c r="C238" i="5"/>
  <c r="D238" i="5"/>
  <c r="C239" i="5"/>
  <c r="D239" i="5"/>
  <c r="E78" i="6" l="1"/>
  <c r="E365" i="6" s="1"/>
  <c r="C421" i="7"/>
  <c r="D224" i="5"/>
  <c r="D241" i="5" s="1"/>
  <c r="D78" i="6"/>
  <c r="C224" i="5"/>
  <c r="C241" i="5" s="1"/>
  <c r="D365" i="6" l="1"/>
</calcChain>
</file>

<file path=xl/sharedStrings.xml><?xml version="1.0" encoding="utf-8"?>
<sst xmlns="http://schemas.openxmlformats.org/spreadsheetml/2006/main" count="1333" uniqueCount="420">
  <si>
    <t>1.4.3.</t>
  </si>
  <si>
    <t>MOKESČIAI</t>
  </si>
  <si>
    <t>Pajamų klasifikacijos kodas</t>
  </si>
  <si>
    <t>Pajamų pavadinimas</t>
  </si>
  <si>
    <t>tūkst. Eur</t>
  </si>
  <si>
    <t>Pajamų ir pelno mokesčiai</t>
  </si>
  <si>
    <t xml:space="preserve">Turto mokesčiai </t>
  </si>
  <si>
    <t xml:space="preserve"> Žemės mokestis</t>
  </si>
  <si>
    <t>Paveldimo turto mokestis</t>
  </si>
  <si>
    <t>Nekilnojamojo turto mokestis</t>
  </si>
  <si>
    <t>Prekių ir paslaugų mokesčiai</t>
  </si>
  <si>
    <t>Mokestis už aplinkos teršimą</t>
  </si>
  <si>
    <t>1.1.</t>
  </si>
  <si>
    <t>1.1.1.</t>
  </si>
  <si>
    <t>1.1.3.</t>
  </si>
  <si>
    <t>1.1.3.1.</t>
  </si>
  <si>
    <t>1.1.3.1.1.1.</t>
  </si>
  <si>
    <t>1.1.3.2.</t>
  </si>
  <si>
    <t>1.1.3.3.</t>
  </si>
  <si>
    <t>1.1.4.</t>
  </si>
  <si>
    <t>1.3.</t>
  </si>
  <si>
    <t>1.3.4.</t>
  </si>
  <si>
    <t>1.3.4.1.</t>
  </si>
  <si>
    <t>DOTACIJOS</t>
  </si>
  <si>
    <t>1.3.4.1.1.1.</t>
  </si>
  <si>
    <t xml:space="preserve">  Valstybės  rinkliavos</t>
  </si>
  <si>
    <t xml:space="preserve">  Būsto nuomos ir išperkamosios būsto nuomos mokesčių dalies kompensacijoms</t>
  </si>
  <si>
    <t xml:space="preserve">  Civilinei saugai</t>
  </si>
  <si>
    <t xml:space="preserve">  Civilinės būklės aktams registruoti </t>
  </si>
  <si>
    <t xml:space="preserve">  Dalyvauti rengiant ir vykdant mobilizaciją</t>
  </si>
  <si>
    <t xml:space="preserve">  Duomenims Suteiktos valstybės pagalbos registrui teikti</t>
  </si>
  <si>
    <t xml:space="preserve">  Gyvenamosios vietos deklaravimo duomenų ir gyvenamosios vietos neturinčių asmenų apskaitos duomenims tvarkyti</t>
  </si>
  <si>
    <t xml:space="preserve">  Gyventojų registrui tvarkyti ir duomenims valstybės registrui teikti</t>
  </si>
  <si>
    <t xml:space="preserve">  Jaunimo teisių apsaugai</t>
  </si>
  <si>
    <t xml:space="preserve">  Melioracijai</t>
  </si>
  <si>
    <t xml:space="preserve">  Priešgaisrinei saugai</t>
  </si>
  <si>
    <t xml:space="preserve">  Savivaldybėms priskirtiems archyviniams dokumentams tvarkyti</t>
  </si>
  <si>
    <t xml:space="preserve">  Socialinei paramai mokiniams</t>
  </si>
  <si>
    <t xml:space="preserve">  Socialinėms paslaugoms</t>
  </si>
  <si>
    <t xml:space="preserve">  Socialinėms išmokoms ir kompensacijoms skaičiuoti ir mokėti</t>
  </si>
  <si>
    <t xml:space="preserve">  Valstybinės kalbos vartojimo ir taisyklingumo kontrolei</t>
  </si>
  <si>
    <t xml:space="preserve">  Visuomenės sveikatos priežiūros funkcijoms vykdyti</t>
  </si>
  <si>
    <t xml:space="preserve">  Žemės ūkio funkcijoms atlikti</t>
  </si>
  <si>
    <t>1.3.4.2.</t>
  </si>
  <si>
    <t>1.4.</t>
  </si>
  <si>
    <t>KITOS PAJAMOS</t>
  </si>
  <si>
    <t xml:space="preserve">Turto pajamos </t>
  </si>
  <si>
    <t>1.4.1.</t>
  </si>
  <si>
    <t>1.4.1.4.</t>
  </si>
  <si>
    <t xml:space="preserve">  Mokestis už medžiojamųjų gyvūnų išteklius</t>
  </si>
  <si>
    <t>1.4.2.</t>
  </si>
  <si>
    <t>Pajamos už prekes ir paslaugas</t>
  </si>
  <si>
    <t>4.1.1.1.</t>
  </si>
  <si>
    <t>4.1.1.</t>
  </si>
  <si>
    <t>Ilgalaikio materialiojo turto realizavimo pajamos</t>
  </si>
  <si>
    <t>4.1.1.2.</t>
  </si>
  <si>
    <t>Pastatų ir statinių realizavimo pajamos</t>
  </si>
  <si>
    <t>IŠ VISO PAJAMŲ</t>
  </si>
  <si>
    <t>4.3.</t>
  </si>
  <si>
    <t xml:space="preserve">Finansinių įsipareigojimų prisiėmimo (skolinimosi) pajamos </t>
  </si>
  <si>
    <t>Paskolos</t>
  </si>
  <si>
    <t>4.3.1.4.1.2.</t>
  </si>
  <si>
    <t xml:space="preserve">   Ilgalaikės</t>
  </si>
  <si>
    <t>1.4.2.1.4.1.</t>
  </si>
  <si>
    <t xml:space="preserve">Įmokos už išlaikymą švietimo, socialinės apsaugos ir kitose įstaigose </t>
  </si>
  <si>
    <t>Aplinkos apsaugos rėmimo specialioji programa</t>
  </si>
  <si>
    <t>Kelių priežiūros ir plėtros programai vykdyti</t>
  </si>
  <si>
    <t>4.1.1.5.</t>
  </si>
  <si>
    <t>Kito ilgalaikio materialiojo turto realizavimo pajamos</t>
  </si>
  <si>
    <t>Gyventojų pajamų mokestis</t>
  </si>
  <si>
    <t xml:space="preserve">  Neveiksnių asmenų būklės peržiūrėjimui užtikrinti</t>
  </si>
  <si>
    <t>IŠ VISO</t>
  </si>
  <si>
    <t>1.1.3.1.1.2.</t>
  </si>
  <si>
    <t>1.1.4.7.1.1.</t>
  </si>
  <si>
    <t xml:space="preserve">  Valstybės garantuojamai pirminei teisinei pagalbai teikti</t>
  </si>
  <si>
    <t>4.3.1.4.1.</t>
  </si>
  <si>
    <t xml:space="preserve">  Vietinės rinkliavos, iš jų:</t>
  </si>
  <si>
    <t xml:space="preserve">  už komunalinių atliekų surinkimą ir tvarkymą</t>
  </si>
  <si>
    <t>4.1.3.</t>
  </si>
  <si>
    <t>Atsargų realizavimo pajamos</t>
  </si>
  <si>
    <t xml:space="preserve">  Fizinių asmenų žemės mokestis</t>
  </si>
  <si>
    <t xml:space="preserve">  Juridinių asmenų žemės mokestis</t>
  </si>
  <si>
    <t xml:space="preserve">Dotacijos iš kitų valdžios sektoriaus subjektų  </t>
  </si>
  <si>
    <t>Dotacijos iš kitų valdžios sektoriaus subjektų  einamiesiems tikslams</t>
  </si>
  <si>
    <t>Valstybinėms (valstybės perduotoms savivaldybėms) funkcijoms atlikti, iš jų:</t>
  </si>
  <si>
    <t>Speciali tikslinė dotacija savivaldybės einamiesiems tikslams, iš viso</t>
  </si>
  <si>
    <t xml:space="preserve">  Savivaldybių užimtumo programoms įgyvendinti</t>
  </si>
  <si>
    <t>1.3.4.1.1.5.</t>
  </si>
  <si>
    <t xml:space="preserve">Dotacijos iš kitų valdžios sektoriaus subjektų turtui įsigyti </t>
  </si>
  <si>
    <t>1.3.4.2.1.5.</t>
  </si>
  <si>
    <t>Dotacijos savivaldybėms iš Europos Sąjungos, kitos tarptautinės fnansinės paramos ir bendrojo finansavimo lėšų einamiesiems tikslams</t>
  </si>
  <si>
    <t>1.3.4.1.1.4.</t>
  </si>
  <si>
    <t>Palūkanos</t>
  </si>
  <si>
    <t>1.4.1.1.</t>
  </si>
  <si>
    <t>1.4.1.2.</t>
  </si>
  <si>
    <t>Dividendai ir kitos pelno įmokos</t>
  </si>
  <si>
    <t xml:space="preserve">  Nuomos mokestis už valstybinę žemę </t>
  </si>
  <si>
    <t>1.4.1.5.</t>
  </si>
  <si>
    <t>Mokesčiai už valstybinius gamtos išteklius</t>
  </si>
  <si>
    <t>1.4.1.5.1.1.</t>
  </si>
  <si>
    <t>1.4.1.5.1.2.</t>
  </si>
  <si>
    <t xml:space="preserve">  Kiti mokesčiai už valstybinius gamtos išteklius</t>
  </si>
  <si>
    <t>1.4.2.1.1.1.</t>
  </si>
  <si>
    <t>Biudžetinių įstaigų pajamos už prekes ir paslaugas</t>
  </si>
  <si>
    <t>Rinkliavos</t>
  </si>
  <si>
    <t>1.4.2.1.6</t>
  </si>
  <si>
    <t>1.4.2.1.6.1.</t>
  </si>
  <si>
    <t>1.4.2.1.6.2.</t>
  </si>
  <si>
    <t>Pajamos iš baudų, konfiskuoto turto ir kitų netesybų</t>
  </si>
  <si>
    <t>1.4.4.</t>
  </si>
  <si>
    <t>Kitos neišvardintos pajamos</t>
  </si>
  <si>
    <t>4. 1.</t>
  </si>
  <si>
    <t>MATERIALIOJO IR NEMATERIALIOJO TURTO REALIZAVIMO PAJAMOS</t>
  </si>
  <si>
    <t>Žemės realizavimo pajamos</t>
  </si>
  <si>
    <t>4.1.1.3.</t>
  </si>
  <si>
    <t>Mašinų ir įrenginių realizavimo pajamos</t>
  </si>
  <si>
    <t>Pajamos už ilgalaikio ir trumpalaikio materialiojo turto nuomą</t>
  </si>
  <si>
    <t>1.4.2.1.2.1.</t>
  </si>
  <si>
    <t>4.1.1.4.</t>
  </si>
  <si>
    <t>Kultūros ir kitų vertybių realizavimo pajamos</t>
  </si>
  <si>
    <t>Kita tikslinė dotacija įstaigai išlaikyti</t>
  </si>
  <si>
    <t xml:space="preserve"> Erdvinių duomenų rinkinio tvarkymui</t>
  </si>
  <si>
    <t>1.3.4.2.1.1.</t>
  </si>
  <si>
    <t>Kitos dotacijos savivaldybėms einamiesiems tikslams</t>
  </si>
  <si>
    <t>1.1.1.1.</t>
  </si>
  <si>
    <t>Kitos dotacijos savivaldybėms einamiesiems tikslams, iš viso</t>
  </si>
  <si>
    <t>Kitos dotacijos savivaldybėms turtui įsigyti, iš viso</t>
  </si>
  <si>
    <t xml:space="preserve">Mokymo lėšoms finansuoti, iš viso  </t>
  </si>
  <si>
    <t>Dotacijos savivaldybėms iš Europos Sąjungos, kitos tarptautinės fnansinės paramos ir bendrojo finansavimo lėšų turtui įsigyti</t>
  </si>
  <si>
    <t>1.3.4.2.1.4.</t>
  </si>
  <si>
    <t>Specialios tikslinės dotacijos savivaldybėms turtui įsigyti, iš viso</t>
  </si>
  <si>
    <t>1.1.1.2.</t>
  </si>
  <si>
    <t>Gyventojų pajamų mokestis, gautas iš veikos, kuria verčiamasi turint verslo liudijimą</t>
  </si>
  <si>
    <t xml:space="preserve">2021 metais nepanaudotos biudžeto lėšos, iš jų  </t>
  </si>
  <si>
    <t>2022 m. pajamų planas</t>
  </si>
  <si>
    <t xml:space="preserve"> PASVALIO RAJONO SAVIVALDYBĖS 2022 METŲ 
BIUDŽETO PAJAMŲ PLANAS</t>
  </si>
  <si>
    <t>Iš viso:</t>
  </si>
  <si>
    <t xml:space="preserve">Paskolų grąžinimas </t>
  </si>
  <si>
    <t>38.</t>
  </si>
  <si>
    <t>Teikiamoms paslaugoms finansuoti</t>
  </si>
  <si>
    <t>Projektų, finansuojamų iš ES lėšų, vykdymui</t>
  </si>
  <si>
    <t>LR valstybės biudžeto lėšos bibliotekų fondams papildyti</t>
  </si>
  <si>
    <t>Valstybės biudžeto lėšos akredituotai vaikų dienos socialinei
 priežiūrai organizuoti, teikti ir administruoti</t>
  </si>
  <si>
    <t>Lėšos tarpinstitucinio bendradarbiavimo koordinatoriui finansuoti</t>
  </si>
  <si>
    <t>Lėšos neformaliajam vaikų švietimui</t>
  </si>
  <si>
    <t>Valstybės biudžeto lėšos</t>
  </si>
  <si>
    <t>Ekonomikos skatinimo ir koronaviruso (COVID-19) plitimo sukeltų
pasekmių mažinimo priemonėms finansuoti</t>
  </si>
  <si>
    <t>Kelių priežiūros ir plėtros programa</t>
  </si>
  <si>
    <t>Mokymo lėšoms finansuoti</t>
  </si>
  <si>
    <t>Valstybės investicijų programa</t>
  </si>
  <si>
    <t>Speciali tikslinė dotacija įstaigai išlaikyti</t>
  </si>
  <si>
    <t>Valstybinėms (perduotoms savivaldybėms) funkcijoms finansuoti</t>
  </si>
  <si>
    <t>Savivaldybės savarankiškosioms funkcijoms finansuoti (paskolos)</t>
  </si>
  <si>
    <t>Savivaldybės savarankiškosioms funkcijoms finansuoti</t>
  </si>
  <si>
    <t>Asignavimai iš viso:</t>
  </si>
  <si>
    <t>Administracijos direktoriaus rezervas, iš viso:</t>
  </si>
  <si>
    <t>37.</t>
  </si>
  <si>
    <t>Savivaldybės Kontrolės ir audito tarnyba, iš viso:</t>
  </si>
  <si>
    <t>36.</t>
  </si>
  <si>
    <t>Pasvalio visuomenės sveikatos biuras, iš viso:</t>
  </si>
  <si>
    <t>35.</t>
  </si>
  <si>
    <t>Pasvalio "Riešuto" mokykla, iš viso:</t>
  </si>
  <si>
    <t>34.</t>
  </si>
  <si>
    <t>iš jų: sportui</t>
  </si>
  <si>
    <t>Pasvalio sporto mokykla, iš viso</t>
  </si>
  <si>
    <t>33.</t>
  </si>
  <si>
    <t>Pasvalio muzikos mokykla, iš viso:</t>
  </si>
  <si>
    <t>32.</t>
  </si>
  <si>
    <t>Pasvalio lopšelis-darželis "Eglutė", iš viso:</t>
  </si>
  <si>
    <t>31.</t>
  </si>
  <si>
    <t>Pasvalio lopšelis-darželis "Žilvitis", iš viso:</t>
  </si>
  <si>
    <t>30.</t>
  </si>
  <si>
    <t>Pasvalio lopšelis-darželis "Liepaitė", iš viso:</t>
  </si>
  <si>
    <t>29.</t>
  </si>
  <si>
    <t>Krinčino Antano Vienažindžio progimnazija, iš viso:</t>
  </si>
  <si>
    <t xml:space="preserve">28.  </t>
  </si>
  <si>
    <t>Pasvalio Lėvens pagrindinė mokykla, iš viso:</t>
  </si>
  <si>
    <t>27.</t>
  </si>
  <si>
    <t>Pasvalio Svalios progimnazija, iš viso:</t>
  </si>
  <si>
    <t>26.</t>
  </si>
  <si>
    <t>Saločių Antano Poškos pagrindinė mokykla, iš viso:</t>
  </si>
  <si>
    <t>25.</t>
  </si>
  <si>
    <t>Pumpėnų gimnazija, iš viso:</t>
  </si>
  <si>
    <t>24.</t>
  </si>
  <si>
    <t xml:space="preserve">Vaškų gimnazija, iš viso: </t>
  </si>
  <si>
    <t>23.</t>
  </si>
  <si>
    <t xml:space="preserve">Valstybės biudžeto lėšos  </t>
  </si>
  <si>
    <t xml:space="preserve">Joniškėlio Gabrielės Petkevičaitės-Bitės gimnazija, iš viso: </t>
  </si>
  <si>
    <t>22.</t>
  </si>
  <si>
    <t>Pasvalio Petro Vileišio gimnazija, iš viso:</t>
  </si>
  <si>
    <t>21.</t>
  </si>
  <si>
    <t>Švietimo pagalbos tarnyba, iš viso:</t>
  </si>
  <si>
    <t>20.</t>
  </si>
  <si>
    <t>Sutrikusio intelekto žmonių užimtumo centras "Viltis", iš viso:</t>
  </si>
  <si>
    <t>19.</t>
  </si>
  <si>
    <t>Pasvalio socialinių paslaugų centras</t>
  </si>
  <si>
    <t>18.</t>
  </si>
  <si>
    <t>Grūžių vaikų globos namai, iš viso:</t>
  </si>
  <si>
    <t>17.</t>
  </si>
  <si>
    <t>Pasvalio kultūros centras, iš viso:</t>
  </si>
  <si>
    <t>16.</t>
  </si>
  <si>
    <t>Pasvalio krašto muziejus, iš viso:</t>
  </si>
  <si>
    <t>15.</t>
  </si>
  <si>
    <t>LR Valstybės biudžeto lėšos bibliotekų fondams papildyti</t>
  </si>
  <si>
    <t>Pasvalio Mariaus Katiliškio viešoji biblioteka, iš viso:</t>
  </si>
  <si>
    <t>14.</t>
  </si>
  <si>
    <t>Priešgaisrinė tarnyba, iš viso:</t>
  </si>
  <si>
    <t>13.</t>
  </si>
  <si>
    <t>Namišių seniūnija, iš viso:</t>
  </si>
  <si>
    <t>12.</t>
  </si>
  <si>
    <t>Daujėnų seniūnija, iš viso:</t>
  </si>
  <si>
    <t>11.</t>
  </si>
  <si>
    <t>Pušaloto seniūnija, iš viso:</t>
  </si>
  <si>
    <t>10.</t>
  </si>
  <si>
    <t>Pumpėnų seniūnija, iš viso:</t>
  </si>
  <si>
    <t>9.</t>
  </si>
  <si>
    <t>Krinčino seniūnija, iš viso:</t>
  </si>
  <si>
    <t>8.</t>
  </si>
  <si>
    <t>Vaškų seniūnija, iš viso:</t>
  </si>
  <si>
    <t>7.</t>
  </si>
  <si>
    <t>Saločių seniūnija, iš viso:</t>
  </si>
  <si>
    <t>6.</t>
  </si>
  <si>
    <t>Joniškėlio apylinkių seniūnija, iš viso:</t>
  </si>
  <si>
    <t>5.</t>
  </si>
  <si>
    <t>Pasvalio apylinkių seniūnija, iš viso:</t>
  </si>
  <si>
    <t>4.</t>
  </si>
  <si>
    <t>Joniškėlio miesto seniūnija, iš viso:</t>
  </si>
  <si>
    <t>3.</t>
  </si>
  <si>
    <t>Pasvalio miesto seniūnija, iš viso:</t>
  </si>
  <si>
    <t>2.</t>
  </si>
  <si>
    <t>UAB "Pasvalio autobusų parkas"</t>
  </si>
  <si>
    <t>Socialinės paramos lėšoms finansuoti</t>
  </si>
  <si>
    <t>Valstybės biudžeto lėšos akredituotai vaikų dienos socialinei priežiūrai 
organizuoti, teikti ir administruoti</t>
  </si>
  <si>
    <t>Valstybinėms (perduotoms savivaldybėms) funkcijoms finansuoti, iš jų:</t>
  </si>
  <si>
    <t>Savivaldybės tarybos darbo organizavimas ir Savivaldybės tarybos ir mero sekretoriato veikla</t>
  </si>
  <si>
    <t>Savivaldybės savarankiškosioms funkcijoms finansuoti, iš jų:</t>
  </si>
  <si>
    <t>Savivaldybės administracija, iš viso</t>
  </si>
  <si>
    <t>1.</t>
  </si>
  <si>
    <t>čiui</t>
  </si>
  <si>
    <t>užmokes-</t>
  </si>
  <si>
    <t>Iš jų:darbo</t>
  </si>
  <si>
    <t>Iš viso</t>
  </si>
  <si>
    <t>programų pavadinimas</t>
  </si>
  <si>
    <t>Asignavimų valdytojų pavadinimas,</t>
  </si>
  <si>
    <t>Nr.</t>
  </si>
  <si>
    <t>Eil.</t>
  </si>
  <si>
    <t>PASVALIO RAJONO SAVIVALDYBĖS  2022 METŲ BIUDŽETO 
ASIGNAVIMAI PAGAL ASIGNAVIMŲ VALDYTOJUS</t>
  </si>
  <si>
    <t>Speciali tikslinė dotacija</t>
  </si>
  <si>
    <t xml:space="preserve">Valstybės biudžeto lėšos </t>
  </si>
  <si>
    <t>Ekonomikos skatinimo ir koronaviruso (COVID-19) plitimo sukeltų paskemių
mažinimo priemonėms finansuoti</t>
  </si>
  <si>
    <t>Valstybės biudžeto lėšos akredituotai vaikų dienos socialinei priežiūrai organizuoti,teikti ir administruoti</t>
  </si>
  <si>
    <t xml:space="preserve">Valstybinėms (perduotoms savivaldybėms) funkcijoms finansuoti </t>
  </si>
  <si>
    <t>Asignavimai iš valstybės biudžeto dotacijų iš viso, iš jų;</t>
  </si>
  <si>
    <t>Visuomenės sveikatos priežiūros funkcijai vykdyti</t>
  </si>
  <si>
    <t xml:space="preserve">07
</t>
  </si>
  <si>
    <t>09 Sveikatos apsaugos politikos įgyvendinimo ir sporto programa</t>
  </si>
  <si>
    <t>Pasvalio 
visuomenės sveikatos biuras</t>
  </si>
  <si>
    <t xml:space="preserve">  </t>
  </si>
  <si>
    <t xml:space="preserve">O9
</t>
  </si>
  <si>
    <t>Ekonomikos skatinimo ir koronaviruso (COVID-19)
plitimo sukeltų pasekmių mažinimo priemonėms
finansuoti</t>
  </si>
  <si>
    <t xml:space="preserve">O9
</t>
  </si>
  <si>
    <t xml:space="preserve">09
</t>
  </si>
  <si>
    <t>O3 Ugdymo proceso ir kokybiškos ugdymosi aplinkos užtikrinimo programa</t>
  </si>
  <si>
    <t>Socialinės globos paslaugų teikimui</t>
  </si>
  <si>
    <t xml:space="preserve">10
</t>
  </si>
  <si>
    <t>O2 Socialinės paramos politikos įgyvendinimo programa</t>
  </si>
  <si>
    <t>Darbo rinkos politikos rengimas ir įgyvendinimas</t>
  </si>
  <si>
    <t xml:space="preserve">O4
</t>
  </si>
  <si>
    <t xml:space="preserve">O1  Savivaldybės funkcijų įgyvendinimo ir valdymo programa </t>
  </si>
  <si>
    <t xml:space="preserve">Pasvalio "Riešuto" mokykla
</t>
  </si>
  <si>
    <t xml:space="preserve">Pasvalio sporto mokykla
</t>
  </si>
  <si>
    <t xml:space="preserve">Pasvalio muzikos mokykla
</t>
  </si>
  <si>
    <t>Mokymo lėšoms finansuoti (bendrajam ugdymui)</t>
  </si>
  <si>
    <t>Mokymo lėšoms finansuoti  (ikimokykliniam ugdymui)</t>
  </si>
  <si>
    <t xml:space="preserve">O9
</t>
  </si>
  <si>
    <t xml:space="preserve">Pasvalio lopšelis-darželis "Eglutė"
</t>
  </si>
  <si>
    <t>Mokymo lėšoms finansuoti (ikimokykliniam ugdymui)</t>
  </si>
  <si>
    <t xml:space="preserve">Pasvalio lopšelis-darželis"Žilvitis"
</t>
  </si>
  <si>
    <t xml:space="preserve">Pasvalio lopšelis-darželis "Liepaitė"
</t>
  </si>
  <si>
    <t xml:space="preserve">Krinčino Antano Vienažindžio progimnazija
</t>
  </si>
  <si>
    <t xml:space="preserve">Pumpėnų gimnazija
</t>
  </si>
  <si>
    <t xml:space="preserve">Vaškų gimnazija
</t>
  </si>
  <si>
    <t xml:space="preserve">Joniškėlio Gabrielės Petkevičaitės-Bitės gimnazija
</t>
  </si>
  <si>
    <t>O9</t>
  </si>
  <si>
    <t>Švietimo
pagalbos tarnyba</t>
  </si>
  <si>
    <t xml:space="preserve">Sutrikusio intelekto žmonių užimtumo centras "Viltis"
</t>
  </si>
  <si>
    <t>Socialinės priežiūros paslaugų teikimui</t>
  </si>
  <si>
    <t xml:space="preserve">10
</t>
  </si>
  <si>
    <t xml:space="preserve">Pasvalio socialinių paslaugų centras
</t>
  </si>
  <si>
    <t>Grūžių vaikų
globos namai</t>
  </si>
  <si>
    <t xml:space="preserve">O8
</t>
  </si>
  <si>
    <t xml:space="preserve">O4  Savivaldybės funkcijų įgyvendinimo ir valdymo programa </t>
  </si>
  <si>
    <t>Pasvalio kultūros
centras</t>
  </si>
  <si>
    <t>Pasvalio krašto
muziejus</t>
  </si>
  <si>
    <t>LR valstybės biudžeto lėšos bibliotekų fondams
 papildyti</t>
  </si>
  <si>
    <t xml:space="preserve">O8
</t>
  </si>
  <si>
    <t xml:space="preserve">Pasvalio Mariaus
 Katiliškio viešoji biblioteka
</t>
  </si>
  <si>
    <t>Priešgaisrinių tarnybų organizavimas</t>
  </si>
  <si>
    <t xml:space="preserve">O3 
</t>
  </si>
  <si>
    <t xml:space="preserve">Priešgaisrinė 
tarnyba
</t>
  </si>
  <si>
    <t>Žemės ūkio funkcijų vykdymas</t>
  </si>
  <si>
    <t xml:space="preserve">O4
</t>
  </si>
  <si>
    <t xml:space="preserve">Namišių
seniūnija
</t>
  </si>
  <si>
    <t xml:space="preserve">Daujėnų
seniūnija
</t>
  </si>
  <si>
    <t xml:space="preserve">Pušaloto
seniūnija
</t>
  </si>
  <si>
    <t xml:space="preserve">Pumpėnų
seniūnija
</t>
  </si>
  <si>
    <t xml:space="preserve">Krinčino
seniūnija
</t>
  </si>
  <si>
    <t xml:space="preserve">Vaškų
seniūnija
</t>
  </si>
  <si>
    <t xml:space="preserve">Saločių
seniūnija
</t>
  </si>
  <si>
    <t xml:space="preserve">Joniškėlio apylinkių
seniūnija
</t>
  </si>
  <si>
    <t xml:space="preserve">Pasvalio apylinkių
seniūnija
</t>
  </si>
  <si>
    <t>04</t>
  </si>
  <si>
    <t>Gyvenamosios vietos deklaravimas</t>
  </si>
  <si>
    <t>01</t>
  </si>
  <si>
    <t xml:space="preserve">Joniškėlio miesto
seniūnija
</t>
  </si>
  <si>
    <t xml:space="preserve">Pasvalio miesto
seniūnija
</t>
  </si>
  <si>
    <t>Iš viso 09:</t>
  </si>
  <si>
    <t xml:space="preserve">O7
</t>
  </si>
  <si>
    <t>O9 Sveikatos apsaugos politikos įgyvendinimo ir sporto programa</t>
  </si>
  <si>
    <t>Iš viso 08:</t>
  </si>
  <si>
    <t>O8 Bendruomeninės veiklos ir jaunimo rėmimo programa</t>
  </si>
  <si>
    <t>Iš viso 06:</t>
  </si>
  <si>
    <t>Melioracijai</t>
  </si>
  <si>
    <t>O6 Aplinkos apsaugos ir žemės ūkio plėtros programa</t>
  </si>
  <si>
    <t>Iš viso 05:</t>
  </si>
  <si>
    <t xml:space="preserve">04
</t>
  </si>
  <si>
    <t>05 Infrastruktūros objektų priežiūros ir plėtros programa</t>
  </si>
  <si>
    <t>Iš viso 03:</t>
  </si>
  <si>
    <t xml:space="preserve">Lėšos neformaliajam vaikų švietimui </t>
  </si>
  <si>
    <t>Iš viso 02:</t>
  </si>
  <si>
    <t>Valstybės biudžeto lėšos akredituotai vaikų 
dienos socialinei priežiūrai organizuoti ir teikti</t>
  </si>
  <si>
    <t>Socialinės paramos teikimas mokiniams</t>
  </si>
  <si>
    <t>Socialinių išmokų ir kompensacijų skaičiavimas
 ir mokėjimas</t>
  </si>
  <si>
    <t xml:space="preserve">10
</t>
  </si>
  <si>
    <t>O2 Socialinės paramos politikos įgyvendinimo  programa</t>
  </si>
  <si>
    <t>Iš viso 01:</t>
  </si>
  <si>
    <t xml:space="preserve">O1
</t>
  </si>
  <si>
    <t>Valstybės biudžeto lėšos akredituotai vaikų 
dienos socialinei priežiūrai administruoti</t>
  </si>
  <si>
    <t>Lėšos tarpinstitucinio bendradarbiavimo
koordinatoriui finansuoti</t>
  </si>
  <si>
    <t xml:space="preserve">09
</t>
  </si>
  <si>
    <t>Socialinių paslaugų administravimas</t>
  </si>
  <si>
    <t>Socialinės paramos mokiniams administravimas</t>
  </si>
  <si>
    <t>Socialinių išmokų ir kompensacijų skaičiavimo
 ir mokėjimo administravimas</t>
  </si>
  <si>
    <t xml:space="preserve">Būsto nuomos ar išperkamosios būsto nuomos 
mokesčių dalies kompensacijoms mokėti </t>
  </si>
  <si>
    <t xml:space="preserve">10
</t>
  </si>
  <si>
    <t>Neveiksnių asmenų būklės peržiūrėjimui</t>
  </si>
  <si>
    <t>O7</t>
  </si>
  <si>
    <t>Geodezijos ir kartografijos duomenų tvarkymas</t>
  </si>
  <si>
    <t>Civilinės saugos administravimas</t>
  </si>
  <si>
    <t>Mobilizacijos administravimas</t>
  </si>
  <si>
    <t xml:space="preserve">O2
</t>
  </si>
  <si>
    <t>Jaunimo teisių apsauga</t>
  </si>
  <si>
    <t>Pirminė teisinė pagalba</t>
  </si>
  <si>
    <t>Civilinės būklės aktų registravimas</t>
  </si>
  <si>
    <t>Valstybinės kalbos vartojimo ir taisyklingumo kontrolė</t>
  </si>
  <si>
    <t>Duomenų teikimas valstybės suteiktos pagalbos
registrui</t>
  </si>
  <si>
    <t>Archyvinių dokumentų tvarkymas</t>
  </si>
  <si>
    <t>Gyventojų registro tvarkymas ir duomenų valsty-
bės registrui teikimas</t>
  </si>
  <si>
    <t xml:space="preserve">O1 
</t>
  </si>
  <si>
    <t xml:space="preserve">Savivaldybės
administracija
 </t>
  </si>
  <si>
    <t>Asignavimai</t>
  </si>
  <si>
    <t xml:space="preserve">Valstybės biudžeto lėšų valstybinėms
(perduotoms savivaldybėms) pavadinimas </t>
  </si>
  <si>
    <t>Kodas
pagal 
valstybės
funkcijas</t>
  </si>
  <si>
    <t xml:space="preserve">Asignavimų
valdytojas </t>
  </si>
  <si>
    <t xml:space="preserve">PASVALIO RAJONO SAVIVALDYBĖS 2022 METŲ BIUDŽETO ASIGNAVIMAI IŠ  TIKSLINIŲ DOTACIJŲ </t>
  </si>
  <si>
    <t>ILGALAIKIŲ PASKOLŲ GRĄŽINIMAS</t>
  </si>
  <si>
    <t>ADMINISTRACIJOS DIREKTORIAUS REZERVAS</t>
  </si>
  <si>
    <t>Ekonomikos skatinimo ir koronaviruso (COVID-19) plitimo sukeltų pasekmių
mažinimo priemonėms finansuoti</t>
  </si>
  <si>
    <t xml:space="preserve">Kelių priežiūros ir plėtros programa </t>
  </si>
  <si>
    <t>Teikiamoms paslaugoms  finansuoti</t>
  </si>
  <si>
    <t>Mokymo  lėšoms finansuoti</t>
  </si>
  <si>
    <t>IŠ VISO PAGAL PROGRAMAS, IŠ JŲ :</t>
  </si>
  <si>
    <t xml:space="preserve">                                               Iš viso programai, iš jų:</t>
  </si>
  <si>
    <t>Pasvalio sporto mokykla, iš viso:</t>
  </si>
  <si>
    <t>Pasvalio rajono savivaldybės administracija, iš viso:</t>
  </si>
  <si>
    <t>09. SVEIKATOS APSAUGOS POLITIKOS ĮGYVENDINIMO IR SPORTO PROGRAMA</t>
  </si>
  <si>
    <t>08. BENDRUOMENINĖS VEIKLOS IR JAUNIMO RĖMIMO PROGRAMA</t>
  </si>
  <si>
    <t>07. INVESTICIJŲ IR VERSLO RĖMIMO PROGRAMA</t>
  </si>
  <si>
    <t>06. APLINKOS APSAUGOS IR ŽEMĖS ŪKIO PLĖTROS PROGRAMA</t>
  </si>
  <si>
    <t>05. INFRASTRUKTŪROS OBJEKTŲ PRIEŽIŪROS IR PLĖTROS PROGRAMA</t>
  </si>
  <si>
    <t>04. KULTŪROS PROGRAMA</t>
  </si>
  <si>
    <t>Pasvalio lopšelis - darželis "Eglutė", iš viso:</t>
  </si>
  <si>
    <t>Vaškų gimnazija, iš viso:</t>
  </si>
  <si>
    <t>Joniškėlio Gabrielės Petkevičaitės-Bitės gimnazija, iš viso:</t>
  </si>
  <si>
    <t>03. UGDYMO PROCESO IR KOKYBIŠKOS UGDYMOSI APLINKOS UŽTIKRINIMO PROGRAMA</t>
  </si>
  <si>
    <t>Valstybės biudžeto lėšos akredituotai vaikų dienos socialinei priežiūrai  organizuoti ir teikti</t>
  </si>
  <si>
    <t xml:space="preserve">                                                          Iš viso programai, iš jų:</t>
  </si>
  <si>
    <t>Pasvalio rajono sutrikusio intelekto žmonių 
užimtumo centras "Viltis", iš viso:</t>
  </si>
  <si>
    <t>Pasvalio socialinių paslaugų centras, iš viso:</t>
  </si>
  <si>
    <t>Valstybės biudžeto lėšos akredituotai vaikų dienos socialinei priežiūrai
organizuoti ir teikti</t>
  </si>
  <si>
    <t>02. SOCIALINĖS PARAMOS POLITIKOS ĮGYVENDINIMO PROGRAMA</t>
  </si>
  <si>
    <t>Valstybės biudžeto lėšos akredituotai vaikų dienos socialinei priežiūrai  administruoti</t>
  </si>
  <si>
    <t>Valstybinėms(perduotoms savivaldybėms) funkcijoms finansuoti</t>
  </si>
  <si>
    <t>Narteikių mokykla-darželis Linelis", iš viso:</t>
  </si>
  <si>
    <t>Pajiešmenių pagrindinė mokykla, iš viso:</t>
  </si>
  <si>
    <t>Daujėnų pagrindinė mokykla, iš viso:</t>
  </si>
  <si>
    <t>Krinčino Antano Vienažindžio pagrindinė mokykla, iš viso:</t>
  </si>
  <si>
    <t>Pasvalio Svalios pagrindinė mokykla</t>
  </si>
  <si>
    <t>Saločių Antano Poškos vidurinė mokykla, iš viso:</t>
  </si>
  <si>
    <t>Valstybės biudžeto lėšos akredituotai vaikų dienos socialinei priežiūrai
administruoti</t>
  </si>
  <si>
    <t>Lėšos tarpinstitucinio bendradarbiavimo koordinatoriui išlaikyti</t>
  </si>
  <si>
    <t>01. SAVIVALDYBĖS FUNKCIJŲ ĮGYVENDINIMO IR VALDYMO PROGRAMA</t>
  </si>
  <si>
    <t>iš jų darbo
užmokesčiui</t>
  </si>
  <si>
    <t>Programos pavadinimas ir asignavimų valdytojai</t>
  </si>
  <si>
    <t>Eil.
Nr.</t>
  </si>
  <si>
    <t>4 priedas</t>
  </si>
  <si>
    <t>Pasvalio rajono savivaldybės tarybos</t>
  </si>
  <si>
    <t xml:space="preserve">Asignavimai
</t>
  </si>
  <si>
    <t xml:space="preserve">Iš viso
</t>
  </si>
  <si>
    <t xml:space="preserve">Iš viso
</t>
  </si>
  <si>
    <t xml:space="preserve">iš jų darbo
 užmokesčiui
</t>
  </si>
  <si>
    <t xml:space="preserve">PASVALIO RAJONO SAVIVALDYBĖS 2022 METŲ BIUDŽETO
 ASIGNAVIMAI PAGAL PROGRAMAS </t>
  </si>
  <si>
    <t>Pasvalio rajono savivaldybės tarybos
2022 m. rugsėjo 28 d. sprendimo Nr. T1-
3 priedas</t>
  </si>
  <si>
    <t>2022 m.rugsėjo 28  d. sprendimo Nr. T1-</t>
  </si>
  <si>
    <t xml:space="preserve">Pasvalio Petro Vileišio gimnazija
</t>
  </si>
  <si>
    <t xml:space="preserve">Pasvalio Svalios 
progimnazija
</t>
  </si>
  <si>
    <t xml:space="preserve">Saločių Antano Poškos pagrindinė mokykla
</t>
  </si>
  <si>
    <t xml:space="preserve"> Pasvalio Lėvens pagrindinė mokykla
</t>
  </si>
  <si>
    <t xml:space="preserve">                                       Pasvalio rajono savivaldybės tarybos 
                                                 2022 m. rugsėjo   d. sprendimo Nr. T1-                               1 priedas</t>
  </si>
  <si>
    <t>Pasvalio rajono savivaldybės tarybos 
2022 m. rugsėjo  d.                                   sprendimo Nr. T1-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</si>
</sst>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b/>
      <i/>
      <sz val="8"/>
      <name val="Arial"/>
      <family val="2"/>
      <charset val="186"/>
    </font>
    <font>
      <sz val="8"/>
      <color indexed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9"/>
      <color theme="5" tint="-0.249977111117893"/>
      <name val="Arial"/>
      <family val="2"/>
      <charset val="186"/>
    </font>
    <font>
      <i/>
      <sz val="8"/>
      <color theme="5" tint="-0.249977111117893"/>
      <name val="Arial"/>
      <family val="2"/>
      <charset val="186"/>
    </font>
    <font>
      <sz val="8"/>
      <color theme="5" tint="-0.249977111117893"/>
      <name val="Arial"/>
      <family val="2"/>
      <charset val="186"/>
    </font>
    <font>
      <sz val="10"/>
      <name val="Times New Roman"/>
      <family val="1"/>
      <charset val="186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0" fontId="4" fillId="0" borderId="2" xfId="0" applyFont="1" applyBorder="1" applyAlignment="1">
      <alignment horizontal="justify" wrapText="1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164" fontId="3" fillId="0" borderId="1" xfId="0" applyNumberFormat="1" applyFont="1" applyBorder="1"/>
    <xf numFmtId="49" fontId="4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/>
    <xf numFmtId="49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top" wrapText="1"/>
    </xf>
    <xf numFmtId="0" fontId="3" fillId="0" borderId="1" xfId="0" applyFont="1" applyBorder="1"/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justify" wrapText="1"/>
    </xf>
    <xf numFmtId="164" fontId="3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justify" wrapText="1"/>
    </xf>
    <xf numFmtId="164" fontId="5" fillId="2" borderId="1" xfId="0" applyNumberFormat="1" applyFont="1" applyFill="1" applyBorder="1"/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/>
    <xf numFmtId="0" fontId="3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/>
    <xf numFmtId="0" fontId="3" fillId="0" borderId="6" xfId="0" applyFont="1" applyBorder="1" applyAlignment="1">
      <alignment horizontal="left"/>
    </xf>
    <xf numFmtId="0" fontId="5" fillId="0" borderId="7" xfId="0" applyFont="1" applyBorder="1"/>
    <xf numFmtId="164" fontId="5" fillId="0" borderId="8" xfId="0" applyNumberFormat="1" applyFont="1" applyBorder="1"/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0" fontId="5" fillId="0" borderId="6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4" xfId="0" applyFont="1" applyBorder="1"/>
    <xf numFmtId="0" fontId="0" fillId="0" borderId="0" xfId="0" applyAlignment="1">
      <alignment wrapText="1"/>
    </xf>
    <xf numFmtId="164" fontId="3" fillId="3" borderId="1" xfId="0" applyNumberFormat="1" applyFont="1" applyFill="1" applyBorder="1"/>
    <xf numFmtId="0" fontId="8" fillId="0" borderId="7" xfId="0" applyFont="1" applyBorder="1"/>
    <xf numFmtId="14" fontId="8" fillId="0" borderId="7" xfId="0" applyNumberFormat="1" applyFont="1" applyBorder="1" applyAlignment="1">
      <alignment horizontal="left"/>
    </xf>
    <xf numFmtId="0" fontId="8" fillId="0" borderId="6" xfId="0" applyFont="1" applyBorder="1"/>
    <xf numFmtId="0" fontId="9" fillId="0" borderId="9" xfId="0" applyFont="1" applyBorder="1"/>
    <xf numFmtId="0" fontId="9" fillId="3" borderId="10" xfId="0" applyFont="1" applyFill="1" applyBorder="1"/>
    <xf numFmtId="0" fontId="7" fillId="0" borderId="11" xfId="0" applyFont="1" applyBorder="1"/>
    <xf numFmtId="0" fontId="9" fillId="0" borderId="5" xfId="0" applyFont="1" applyBorder="1"/>
    <xf numFmtId="0" fontId="9" fillId="0" borderId="1" xfId="0" applyFont="1" applyBorder="1"/>
    <xf numFmtId="0" fontId="9" fillId="3" borderId="12" xfId="0" applyFont="1" applyFill="1" applyBorder="1"/>
    <xf numFmtId="0" fontId="9" fillId="0" borderId="13" xfId="0" applyFont="1" applyBorder="1"/>
    <xf numFmtId="0" fontId="9" fillId="3" borderId="12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wrapText="1"/>
    </xf>
    <xf numFmtId="0" fontId="9" fillId="3" borderId="14" xfId="0" applyFont="1" applyFill="1" applyBorder="1"/>
    <xf numFmtId="0" fontId="9" fillId="3" borderId="1" xfId="0" applyFont="1" applyFill="1" applyBorder="1"/>
    <xf numFmtId="0" fontId="10" fillId="0" borderId="13" xfId="0" applyFont="1" applyBorder="1"/>
    <xf numFmtId="0" fontId="10" fillId="0" borderId="15" xfId="0" applyFont="1" applyBorder="1"/>
    <xf numFmtId="0" fontId="8" fillId="0" borderId="16" xfId="0" applyFont="1" applyBorder="1"/>
    <xf numFmtId="0" fontId="8" fillId="3" borderId="17" xfId="0" applyFont="1" applyFill="1" applyBorder="1"/>
    <xf numFmtId="0" fontId="8" fillId="0" borderId="18" xfId="0" applyFont="1" applyBorder="1"/>
    <xf numFmtId="0" fontId="9" fillId="3" borderId="5" xfId="0" applyFont="1" applyFill="1" applyBorder="1"/>
    <xf numFmtId="0" fontId="8" fillId="0" borderId="15" xfId="0" applyFont="1" applyBorder="1"/>
    <xf numFmtId="0" fontId="8" fillId="3" borderId="16" xfId="0" applyFont="1" applyFill="1" applyBorder="1"/>
    <xf numFmtId="0" fontId="8" fillId="0" borderId="19" xfId="0" applyFont="1" applyBorder="1"/>
    <xf numFmtId="0" fontId="9" fillId="3" borderId="9" xfId="0" applyFont="1" applyFill="1" applyBorder="1"/>
    <xf numFmtId="0" fontId="8" fillId="0" borderId="20" xfId="0" applyFont="1" applyBorder="1"/>
    <xf numFmtId="0" fontId="9" fillId="0" borderId="16" xfId="0" applyFont="1" applyBorder="1"/>
    <xf numFmtId="0" fontId="8" fillId="0" borderId="13" xfId="0" applyFont="1" applyBorder="1"/>
    <xf numFmtId="0" fontId="9" fillId="3" borderId="21" xfId="0" applyFont="1" applyFill="1" applyBorder="1"/>
    <xf numFmtId="0" fontId="8" fillId="0" borderId="11" xfId="0" applyFont="1" applyBorder="1"/>
    <xf numFmtId="0" fontId="9" fillId="3" borderId="14" xfId="0" applyFont="1" applyFill="1" applyBorder="1" applyAlignment="1">
      <alignment wrapText="1"/>
    </xf>
    <xf numFmtId="0" fontId="8" fillId="3" borderId="22" xfId="0" applyFont="1" applyFill="1" applyBorder="1"/>
    <xf numFmtId="0" fontId="9" fillId="0" borderId="11" xfId="0" applyFont="1" applyBorder="1"/>
    <xf numFmtId="0" fontId="9" fillId="2" borderId="1" xfId="0" applyFont="1" applyFill="1" applyBorder="1"/>
    <xf numFmtId="0" fontId="8" fillId="2" borderId="16" xfId="0" applyFont="1" applyFill="1" applyBorder="1"/>
    <xf numFmtId="0" fontId="10" fillId="0" borderId="11" xfId="0" applyFont="1" applyBorder="1"/>
    <xf numFmtId="0" fontId="9" fillId="2" borderId="5" xfId="0" applyFont="1" applyFill="1" applyBorder="1"/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2" borderId="4" xfId="0" applyFont="1" applyFill="1" applyBorder="1"/>
    <xf numFmtId="0" fontId="8" fillId="3" borderId="23" xfId="0" applyFont="1" applyFill="1" applyBorder="1" applyAlignment="1">
      <alignment wrapText="1"/>
    </xf>
    <xf numFmtId="0" fontId="8" fillId="0" borderId="24" xfId="0" applyFont="1" applyBorder="1"/>
    <xf numFmtId="0" fontId="8" fillId="0" borderId="25" xfId="0" applyFont="1" applyBorder="1"/>
    <xf numFmtId="0" fontId="0" fillId="3" borderId="0" xfId="0" applyFill="1"/>
    <xf numFmtId="0" fontId="9" fillId="2" borderId="9" xfId="0" applyFont="1" applyFill="1" applyBorder="1"/>
    <xf numFmtId="0" fontId="8" fillId="0" borderId="26" xfId="0" applyFont="1" applyBorder="1"/>
    <xf numFmtId="0" fontId="11" fillId="3" borderId="14" xfId="0" applyFont="1" applyFill="1" applyBorder="1"/>
    <xf numFmtId="0" fontId="9" fillId="0" borderId="15" xfId="0" applyFont="1" applyBorder="1"/>
    <xf numFmtId="0" fontId="12" fillId="0" borderId="14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9" fillId="0" borderId="14" xfId="0" applyFont="1" applyBorder="1"/>
    <xf numFmtId="0" fontId="12" fillId="3" borderId="1" xfId="0" applyFont="1" applyFill="1" applyBorder="1"/>
    <xf numFmtId="0" fontId="12" fillId="3" borderId="14" xfId="0" applyFont="1" applyFill="1" applyBorder="1" applyAlignment="1">
      <alignment horizontal="center" wrapText="1"/>
    </xf>
    <xf numFmtId="0" fontId="8" fillId="0" borderId="17" xfId="0" applyFont="1" applyBorder="1"/>
    <xf numFmtId="0" fontId="9" fillId="0" borderId="2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27" xfId="0" applyFont="1" applyBorder="1"/>
    <xf numFmtId="0" fontId="9" fillId="0" borderId="29" xfId="0" applyFont="1" applyBorder="1" applyAlignment="1">
      <alignment horizontal="center"/>
    </xf>
    <xf numFmtId="0" fontId="9" fillId="0" borderId="23" xfId="0" applyFont="1" applyBorder="1"/>
    <xf numFmtId="0" fontId="9" fillId="0" borderId="3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/>
    <xf numFmtId="0" fontId="15" fillId="0" borderId="0" xfId="0" applyFont="1"/>
    <xf numFmtId="0" fontId="16" fillId="5" borderId="1" xfId="0" applyFont="1" applyFill="1" applyBorder="1"/>
    <xf numFmtId="0" fontId="16" fillId="6" borderId="5" xfId="0" applyFont="1" applyFill="1" applyBorder="1"/>
    <xf numFmtId="0" fontId="16" fillId="6" borderId="1" xfId="0" applyFont="1" applyFill="1" applyBorder="1"/>
    <xf numFmtId="0" fontId="16" fillId="7" borderId="1" xfId="0" applyFont="1" applyFill="1" applyBorder="1"/>
    <xf numFmtId="0" fontId="16" fillId="11" borderId="1" xfId="0" applyFont="1" applyFill="1" applyBorder="1"/>
    <xf numFmtId="0" fontId="16" fillId="12" borderId="5" xfId="0" applyFont="1" applyFill="1" applyBorder="1"/>
    <xf numFmtId="0" fontId="15" fillId="12" borderId="1" xfId="0" applyFont="1" applyFill="1" applyBorder="1"/>
    <xf numFmtId="0" fontId="15" fillId="6" borderId="4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16" fillId="11" borderId="5" xfId="0" applyFont="1" applyFill="1" applyBorder="1"/>
    <xf numFmtId="0" fontId="15" fillId="11" borderId="1" xfId="0" applyFont="1" applyFill="1" applyBorder="1"/>
    <xf numFmtId="164" fontId="15" fillId="4" borderId="1" xfId="0" applyNumberFormat="1" applyFont="1" applyFill="1" applyBorder="1" applyAlignment="1">
      <alignment horizontal="left"/>
    </xf>
    <xf numFmtId="164" fontId="16" fillId="12" borderId="5" xfId="0" applyNumberFormat="1" applyFont="1" applyFill="1" applyBorder="1"/>
    <xf numFmtId="164" fontId="15" fillId="12" borderId="1" xfId="0" applyNumberFormat="1" applyFont="1" applyFill="1" applyBorder="1"/>
    <xf numFmtId="0" fontId="16" fillId="12" borderId="1" xfId="0" applyFont="1" applyFill="1" applyBorder="1"/>
    <xf numFmtId="0" fontId="15" fillId="12" borderId="14" xfId="0" applyFont="1" applyFill="1" applyBorder="1"/>
    <xf numFmtId="0" fontId="16" fillId="6" borderId="9" xfId="0" applyFont="1" applyFill="1" applyBorder="1"/>
    <xf numFmtId="164" fontId="15" fillId="11" borderId="1" xfId="0" applyNumberFormat="1" applyFont="1" applyFill="1" applyBorder="1"/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4" xfId="0" applyFont="1" applyFill="1" applyBorder="1"/>
    <xf numFmtId="0" fontId="15" fillId="11" borderId="23" xfId="0" applyFont="1" applyFill="1" applyBorder="1"/>
    <xf numFmtId="0" fontId="15" fillId="11" borderId="5" xfId="0" applyFont="1" applyFill="1" applyBorder="1" applyAlignment="1">
      <alignment horizontal="center"/>
    </xf>
    <xf numFmtId="0" fontId="15" fillId="12" borderId="5" xfId="0" applyFont="1" applyFill="1" applyBorder="1"/>
    <xf numFmtId="0" fontId="15" fillId="5" borderId="14" xfId="0" applyFont="1" applyFill="1" applyBorder="1" applyAlignment="1">
      <alignment wrapText="1"/>
    </xf>
    <xf numFmtId="0" fontId="16" fillId="12" borderId="39" xfId="0" applyFont="1" applyFill="1" applyBorder="1"/>
    <xf numFmtId="0" fontId="15" fillId="12" borderId="3" xfId="0" applyFont="1" applyFill="1" applyBorder="1"/>
    <xf numFmtId="0" fontId="15" fillId="12" borderId="2" xfId="0" applyFont="1" applyFill="1" applyBorder="1"/>
    <xf numFmtId="49" fontId="15" fillId="12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wrapText="1"/>
    </xf>
    <xf numFmtId="164" fontId="16" fillId="3" borderId="23" xfId="0" applyNumberFormat="1" applyFont="1" applyFill="1" applyBorder="1"/>
    <xf numFmtId="164" fontId="15" fillId="3" borderId="31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wrapText="1"/>
    </xf>
    <xf numFmtId="164" fontId="16" fillId="3" borderId="4" xfId="0" applyNumberFormat="1" applyFont="1" applyFill="1" applyBorder="1"/>
    <xf numFmtId="164" fontId="15" fillId="3" borderId="38" xfId="0" applyNumberFormat="1" applyFont="1" applyFill="1" applyBorder="1" applyAlignment="1">
      <alignment horizontal="center"/>
    </xf>
    <xf numFmtId="164" fontId="16" fillId="3" borderId="1" xfId="0" applyNumberFormat="1" applyFont="1" applyFill="1" applyBorder="1"/>
    <xf numFmtId="164" fontId="16" fillId="7" borderId="1" xfId="0" applyNumberFormat="1" applyFont="1" applyFill="1" applyBorder="1"/>
    <xf numFmtId="164" fontId="15" fillId="7" borderId="1" xfId="0" applyNumberFormat="1" applyFont="1" applyFill="1" applyBorder="1" applyAlignment="1">
      <alignment wrapText="1"/>
    </xf>
    <xf numFmtId="164" fontId="16" fillId="8" borderId="4" xfId="0" applyNumberFormat="1" applyFont="1" applyFill="1" applyBorder="1"/>
    <xf numFmtId="164" fontId="15" fillId="8" borderId="1" xfId="0" applyNumberFormat="1" applyFont="1" applyFill="1" applyBorder="1" applyAlignment="1">
      <alignment wrapText="1"/>
    </xf>
    <xf numFmtId="164" fontId="16" fillId="11" borderId="1" xfId="0" applyNumberFormat="1" applyFont="1" applyFill="1" applyBorder="1"/>
    <xf numFmtId="164" fontId="16" fillId="2" borderId="1" xfId="0" applyNumberFormat="1" applyFont="1" applyFill="1" applyBorder="1"/>
    <xf numFmtId="0" fontId="15" fillId="0" borderId="31" xfId="0" applyFont="1" applyBorder="1" applyAlignment="1">
      <alignment horizontal="center"/>
    </xf>
    <xf numFmtId="164" fontId="16" fillId="9" borderId="1" xfId="0" applyNumberFormat="1" applyFont="1" applyFill="1" applyBorder="1"/>
    <xf numFmtId="164" fontId="15" fillId="9" borderId="1" xfId="0" applyNumberFormat="1" applyFont="1" applyFill="1" applyBorder="1" applyAlignment="1">
      <alignment wrapText="1"/>
    </xf>
    <xf numFmtId="0" fontId="15" fillId="12" borderId="3" xfId="0" applyFont="1" applyFill="1" applyBorder="1" applyAlignment="1">
      <alignment wrapText="1"/>
    </xf>
    <xf numFmtId="49" fontId="15" fillId="2" borderId="38" xfId="0" applyNumberFormat="1" applyFont="1" applyFill="1" applyBorder="1" applyAlignment="1">
      <alignment horizontal="center"/>
    </xf>
    <xf numFmtId="164" fontId="16" fillId="9" borderId="4" xfId="0" applyNumberFormat="1" applyFont="1" applyFill="1" applyBorder="1"/>
    <xf numFmtId="164" fontId="16" fillId="10" borderId="1" xfId="0" applyNumberFormat="1" applyFont="1" applyFill="1" applyBorder="1" applyAlignment="1">
      <alignment wrapText="1"/>
    </xf>
    <xf numFmtId="164" fontId="15" fillId="10" borderId="1" xfId="0" applyNumberFormat="1" applyFont="1" applyFill="1" applyBorder="1" applyAlignment="1">
      <alignment wrapText="1"/>
    </xf>
    <xf numFmtId="164" fontId="16" fillId="12" borderId="1" xfId="0" applyNumberFormat="1" applyFont="1" applyFill="1" applyBorder="1"/>
    <xf numFmtId="164" fontId="15" fillId="12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34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164" fontId="8" fillId="0" borderId="7" xfId="0" applyNumberFormat="1" applyFont="1" applyBorder="1"/>
    <xf numFmtId="164" fontId="8" fillId="0" borderId="45" xfId="0" applyNumberFormat="1" applyFont="1" applyBorder="1"/>
    <xf numFmtId="164" fontId="8" fillId="0" borderId="4" xfId="0" applyNumberFormat="1" applyFont="1" applyBorder="1"/>
    <xf numFmtId="164" fontId="8" fillId="0" borderId="27" xfId="0" applyNumberFormat="1" applyFont="1" applyBorder="1"/>
    <xf numFmtId="164" fontId="8" fillId="14" borderId="9" xfId="0" applyNumberFormat="1" applyFont="1" applyFill="1" applyBorder="1"/>
    <xf numFmtId="164" fontId="8" fillId="14" borderId="1" xfId="0" applyNumberFormat="1" applyFont="1" applyFill="1" applyBorder="1"/>
    <xf numFmtId="164" fontId="8" fillId="14" borderId="16" xfId="0" applyNumberFormat="1" applyFont="1" applyFill="1" applyBorder="1"/>
    <xf numFmtId="164" fontId="8" fillId="0" borderId="5" xfId="0" applyNumberFormat="1" applyFont="1" applyBorder="1"/>
    <xf numFmtId="164" fontId="8" fillId="0" borderId="1" xfId="0" applyNumberFormat="1" applyFont="1" applyBorder="1"/>
    <xf numFmtId="164" fontId="8" fillId="0" borderId="16" xfId="0" applyNumberFormat="1" applyFont="1" applyBorder="1"/>
    <xf numFmtId="0" fontId="9" fillId="0" borderId="3" xfId="0" applyFont="1" applyBorder="1"/>
    <xf numFmtId="0" fontId="9" fillId="0" borderId="3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9" fillId="0" borderId="4" xfId="0" applyFont="1" applyBorder="1"/>
    <xf numFmtId="0" fontId="9" fillId="0" borderId="38" xfId="0" applyFont="1" applyBorder="1"/>
    <xf numFmtId="0" fontId="9" fillId="0" borderId="36" xfId="0" applyFont="1" applyBorder="1" applyAlignment="1">
      <alignment horizontal="center"/>
    </xf>
    <xf numFmtId="0" fontId="9" fillId="3" borderId="3" xfId="0" applyFont="1" applyFill="1" applyBorder="1"/>
    <xf numFmtId="0" fontId="9" fillId="3" borderId="34" xfId="0" applyFont="1" applyFill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4" fontId="8" fillId="0" borderId="9" xfId="0" applyNumberFormat="1" applyFont="1" applyBorder="1"/>
    <xf numFmtId="0" fontId="9" fillId="0" borderId="49" xfId="0" applyFont="1" applyBorder="1"/>
    <xf numFmtId="0" fontId="9" fillId="0" borderId="15" xfId="0" applyFont="1" applyBorder="1" applyAlignment="1">
      <alignment horizontal="center"/>
    </xf>
    <xf numFmtId="164" fontId="8" fillId="0" borderId="14" xfId="0" applyNumberFormat="1" applyFont="1" applyBorder="1"/>
    <xf numFmtId="0" fontId="9" fillId="0" borderId="39" xfId="0" applyFont="1" applyBorder="1"/>
    <xf numFmtId="0" fontId="9" fillId="0" borderId="2" xfId="0" applyFont="1" applyBorder="1" applyAlignment="1">
      <alignment wrapText="1"/>
    </xf>
    <xf numFmtId="0" fontId="9" fillId="0" borderId="2" xfId="0" applyFont="1" applyBorder="1"/>
    <xf numFmtId="0" fontId="9" fillId="0" borderId="33" xfId="0" applyFont="1" applyBorder="1" applyAlignment="1">
      <alignment horizontal="center"/>
    </xf>
    <xf numFmtId="0" fontId="9" fillId="0" borderId="51" xfId="0" applyFont="1" applyBorder="1"/>
    <xf numFmtId="0" fontId="9" fillId="2" borderId="9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9" fillId="2" borderId="27" xfId="0" applyFont="1" applyFill="1" applyBorder="1"/>
    <xf numFmtId="0" fontId="9" fillId="0" borderId="1" xfId="0" applyFont="1" applyBorder="1" applyAlignment="1">
      <alignment wrapText="1"/>
    </xf>
    <xf numFmtId="0" fontId="8" fillId="2" borderId="46" xfId="0" applyFont="1" applyFill="1" applyBorder="1"/>
    <xf numFmtId="0" fontId="8" fillId="0" borderId="4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9" fillId="0" borderId="31" xfId="0" applyFont="1" applyBorder="1"/>
    <xf numFmtId="0" fontId="8" fillId="0" borderId="1" xfId="0" applyFont="1" applyBorder="1"/>
    <xf numFmtId="0" fontId="8" fillId="2" borderId="23" xfId="0" applyFont="1" applyFill="1" applyBorder="1"/>
    <xf numFmtId="164" fontId="9" fillId="2" borderId="23" xfId="0" applyNumberFormat="1" applyFont="1" applyFill="1" applyBorder="1"/>
    <xf numFmtId="164" fontId="8" fillId="2" borderId="16" xfId="0" applyNumberFormat="1" applyFont="1" applyFill="1" applyBorder="1"/>
    <xf numFmtId="0" fontId="8" fillId="0" borderId="16" xfId="0" applyFont="1" applyBorder="1" applyAlignment="1">
      <alignment wrapText="1"/>
    </xf>
    <xf numFmtId="0" fontId="12" fillId="2" borderId="5" xfId="0" applyFont="1" applyFill="1" applyBorder="1"/>
    <xf numFmtId="0" fontId="12" fillId="0" borderId="5" xfId="0" applyFont="1" applyBorder="1" applyAlignment="1">
      <alignment horizontal="center"/>
    </xf>
    <xf numFmtId="0" fontId="12" fillId="2" borderId="23" xfId="0" applyFont="1" applyFill="1" applyBorder="1"/>
    <xf numFmtId="0" fontId="9" fillId="0" borderId="31" xfId="0" applyFont="1" applyBorder="1" applyAlignment="1">
      <alignment horizontal="left" wrapText="1"/>
    </xf>
    <xf numFmtId="0" fontId="12" fillId="0" borderId="26" xfId="0" applyFont="1" applyBorder="1" applyAlignment="1">
      <alignment horizontal="center"/>
    </xf>
    <xf numFmtId="0" fontId="18" fillId="2" borderId="4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0" fontId="12" fillId="0" borderId="3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9" fillId="2" borderId="1" xfId="0" applyFont="1" applyFill="1" applyBorder="1"/>
    <xf numFmtId="0" fontId="12" fillId="0" borderId="34" xfId="0" applyFont="1" applyBorder="1" applyAlignment="1">
      <alignment horizontal="center"/>
    </xf>
    <xf numFmtId="0" fontId="7" fillId="0" borderId="24" xfId="0" applyFont="1" applyBorder="1"/>
    <xf numFmtId="0" fontId="8" fillId="0" borderId="46" xfId="0" applyFont="1" applyBorder="1"/>
    <xf numFmtId="0" fontId="9" fillId="0" borderId="5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15" fillId="2" borderId="13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164" fontId="5" fillId="3" borderId="8" xfId="0" applyNumberFormat="1" applyFont="1" applyFill="1" applyBorder="1"/>
    <xf numFmtId="164" fontId="5" fillId="3" borderId="1" xfId="0" applyNumberFormat="1" applyFont="1" applyFill="1" applyBorder="1"/>
    <xf numFmtId="0" fontId="15" fillId="2" borderId="24" xfId="0" applyFont="1" applyFill="1" applyBorder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4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16" fillId="2" borderId="41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 wrapText="1"/>
    </xf>
    <xf numFmtId="0" fontId="15" fillId="12" borderId="1" xfId="0" applyFont="1" applyFill="1" applyBorder="1" applyAlignment="1">
      <alignment horizontal="center"/>
    </xf>
    <xf numFmtId="0" fontId="16" fillId="13" borderId="3" xfId="0" applyFont="1" applyFill="1" applyBorder="1" applyAlignment="1">
      <alignment horizontal="center"/>
    </xf>
    <xf numFmtId="0" fontId="15" fillId="13" borderId="2" xfId="0" applyFont="1" applyFill="1" applyBorder="1" applyAlignment="1">
      <alignment horizontal="center"/>
    </xf>
    <xf numFmtId="0" fontId="15" fillId="13" borderId="1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/>
    </xf>
    <xf numFmtId="0" fontId="16" fillId="13" borderId="22" xfId="0" applyFont="1" applyFill="1" applyBorder="1" applyAlignment="1">
      <alignment horizontal="center"/>
    </xf>
    <xf numFmtId="0" fontId="15" fillId="13" borderId="32" xfId="0" applyFont="1" applyFill="1" applyBorder="1" applyAlignment="1">
      <alignment horizontal="center"/>
    </xf>
    <xf numFmtId="0" fontId="15" fillId="13" borderId="46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/>
    </xf>
    <xf numFmtId="164" fontId="15" fillId="12" borderId="5" xfId="0" applyNumberFormat="1" applyFont="1" applyFill="1" applyBorder="1" applyAlignment="1">
      <alignment horizontal="center" wrapText="1"/>
    </xf>
    <xf numFmtId="164" fontId="15" fillId="12" borderId="23" xfId="0" applyNumberFormat="1" applyFont="1" applyFill="1" applyBorder="1" applyAlignment="1">
      <alignment horizontal="center" wrapText="1"/>
    </xf>
    <xf numFmtId="164" fontId="15" fillId="12" borderId="4" xfId="0" applyNumberFormat="1" applyFont="1" applyFill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6" fillId="13" borderId="4" xfId="0" applyFont="1" applyFill="1" applyBorder="1" applyAlignment="1">
      <alignment horizontal="center"/>
    </xf>
    <xf numFmtId="0" fontId="15" fillId="11" borderId="5" xfId="0" applyFont="1" applyFill="1" applyBorder="1" applyAlignment="1">
      <alignment horizontal="center" wrapText="1"/>
    </xf>
    <xf numFmtId="0" fontId="15" fillId="11" borderId="4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center" wrapText="1"/>
    </xf>
    <xf numFmtId="0" fontId="15" fillId="2" borderId="26" xfId="0" applyFont="1" applyFill="1" applyBorder="1" applyAlignment="1">
      <alignment horizontal="center" wrapText="1"/>
    </xf>
    <xf numFmtId="0" fontId="15" fillId="2" borderId="24" xfId="0" applyFont="1" applyFill="1" applyBorder="1" applyAlignment="1">
      <alignment horizontal="center" wrapText="1"/>
    </xf>
    <xf numFmtId="0" fontId="16" fillId="13" borderId="38" xfId="0" applyFont="1" applyFill="1" applyBorder="1" applyAlignment="1">
      <alignment horizontal="center"/>
    </xf>
    <xf numFmtId="0" fontId="16" fillId="13" borderId="37" xfId="0" applyFont="1" applyFill="1" applyBorder="1" applyAlignment="1">
      <alignment horizontal="center"/>
    </xf>
    <xf numFmtId="0" fontId="16" fillId="13" borderId="2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 wrapText="1"/>
    </xf>
    <xf numFmtId="0" fontId="15" fillId="12" borderId="23" xfId="0" applyFont="1" applyFill="1" applyBorder="1" applyAlignment="1">
      <alignment horizontal="center" wrapText="1"/>
    </xf>
    <xf numFmtId="0" fontId="15" fillId="12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wrapText="1"/>
    </xf>
    <xf numFmtId="0" fontId="16" fillId="13" borderId="17" xfId="0" applyFont="1" applyFill="1" applyBorder="1" applyAlignment="1">
      <alignment horizontal="center"/>
    </xf>
    <xf numFmtId="0" fontId="16" fillId="13" borderId="32" xfId="0" applyFont="1" applyFill="1" applyBorder="1" applyAlignment="1">
      <alignment horizontal="center"/>
    </xf>
    <xf numFmtId="0" fontId="16" fillId="13" borderId="46" xfId="0" applyFont="1" applyFill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/>
    </xf>
    <xf numFmtId="0" fontId="16" fillId="13" borderId="39" xfId="0" applyFont="1" applyFill="1" applyBorder="1" applyAlignment="1">
      <alignment horizontal="center"/>
    </xf>
    <xf numFmtId="0" fontId="16" fillId="13" borderId="2" xfId="0" applyFont="1" applyFill="1" applyBorder="1" applyAlignment="1">
      <alignment horizontal="center"/>
    </xf>
    <xf numFmtId="0" fontId="16" fillId="13" borderId="14" xfId="0" applyFont="1" applyFill="1" applyBorder="1" applyAlignment="1">
      <alignment horizontal="center"/>
    </xf>
    <xf numFmtId="0" fontId="15" fillId="11" borderId="23" xfId="0" applyFont="1" applyFill="1" applyBorder="1" applyAlignment="1">
      <alignment horizontal="center" wrapText="1"/>
    </xf>
    <xf numFmtId="0" fontId="9" fillId="0" borderId="0" xfId="0" applyFont="1" applyAlignment="1">
      <alignment horizontal="right" vertical="top" wrapText="1"/>
    </xf>
    <xf numFmtId="0" fontId="16" fillId="13" borderId="31" xfId="0" applyFont="1" applyFill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15" fillId="12" borderId="4" xfId="0" applyFont="1" applyFill="1" applyBorder="1" applyAlignment="1">
      <alignment horizontal="center" wrapText="1"/>
    </xf>
    <xf numFmtId="0" fontId="15" fillId="13" borderId="37" xfId="0" applyFont="1" applyFill="1" applyBorder="1" applyAlignment="1">
      <alignment horizontal="center"/>
    </xf>
    <xf numFmtId="0" fontId="15" fillId="13" borderId="21" xfId="0" applyFont="1" applyFill="1" applyBorder="1" applyAlignment="1">
      <alignment horizontal="center"/>
    </xf>
    <xf numFmtId="0" fontId="15" fillId="12" borderId="23" xfId="0" applyFont="1" applyFill="1" applyBorder="1" applyAlignment="1">
      <alignment horizontal="center"/>
    </xf>
    <xf numFmtId="164" fontId="15" fillId="12" borderId="23" xfId="0" applyNumberFormat="1" applyFont="1" applyFill="1" applyBorder="1" applyAlignment="1">
      <alignment horizontal="center"/>
    </xf>
    <xf numFmtId="0" fontId="15" fillId="10" borderId="33" xfId="0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5" fillId="10" borderId="14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5" fillId="12" borderId="19" xfId="0" applyFont="1" applyFill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49" fontId="15" fillId="12" borderId="5" xfId="0" applyNumberFormat="1" applyFont="1" applyFill="1" applyBorder="1" applyAlignment="1">
      <alignment horizontal="center" wrapText="1"/>
    </xf>
    <xf numFmtId="49" fontId="15" fillId="12" borderId="23" xfId="0" applyNumberFormat="1" applyFont="1" applyFill="1" applyBorder="1" applyAlignment="1">
      <alignment horizontal="center"/>
    </xf>
    <xf numFmtId="0" fontId="15" fillId="11" borderId="34" xfId="0" applyFont="1" applyFill="1" applyBorder="1" applyAlignment="1">
      <alignment horizontal="center"/>
    </xf>
    <xf numFmtId="0" fontId="15" fillId="11" borderId="1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0" fontId="16" fillId="2" borderId="36" xfId="0" applyFont="1" applyFill="1" applyBorder="1" applyAlignment="1">
      <alignment horizontal="center"/>
    </xf>
    <xf numFmtId="0" fontId="16" fillId="13" borderId="43" xfId="0" applyFont="1" applyFill="1" applyBorder="1" applyAlignment="1">
      <alignment horizontal="center"/>
    </xf>
    <xf numFmtId="0" fontId="16" fillId="13" borderId="45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5" fillId="9" borderId="33" xfId="0" applyFont="1" applyFill="1" applyBorder="1" applyAlignment="1">
      <alignment horizontal="center" wrapText="1"/>
    </xf>
    <xf numFmtId="0" fontId="15" fillId="9" borderId="2" xfId="0" applyFont="1" applyFill="1" applyBorder="1" applyAlignment="1">
      <alignment horizontal="center"/>
    </xf>
    <xf numFmtId="0" fontId="15" fillId="9" borderId="14" xfId="0" applyFont="1" applyFill="1" applyBorder="1" applyAlignment="1">
      <alignment horizontal="center"/>
    </xf>
    <xf numFmtId="0" fontId="15" fillId="7" borderId="33" xfId="0" applyFont="1" applyFill="1" applyBorder="1" applyAlignment="1">
      <alignment horizontal="center" wrapText="1"/>
    </xf>
    <xf numFmtId="0" fontId="15" fillId="7" borderId="2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center" wrapText="1"/>
    </xf>
    <xf numFmtId="0" fontId="15" fillId="5" borderId="14" xfId="0" applyFont="1" applyFill="1" applyBorder="1" applyAlignment="1">
      <alignment horizontal="center" wrapText="1"/>
    </xf>
    <xf numFmtId="0" fontId="15" fillId="8" borderId="33" xfId="0" applyFont="1" applyFill="1" applyBorder="1" applyAlignment="1">
      <alignment horizontal="center" wrapText="1"/>
    </xf>
    <xf numFmtId="0" fontId="15" fillId="8" borderId="2" xfId="0" applyFont="1" applyFill="1" applyBorder="1" applyAlignment="1">
      <alignment horizontal="center" wrapText="1"/>
    </xf>
    <xf numFmtId="0" fontId="15" fillId="8" borderId="14" xfId="0" applyFont="1" applyFill="1" applyBorder="1" applyAlignment="1">
      <alignment horizontal="center" wrapText="1"/>
    </xf>
    <xf numFmtId="0" fontId="15" fillId="6" borderId="33" xfId="0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0" fontId="15" fillId="6" borderId="14" xfId="0" applyFont="1" applyFill="1" applyBorder="1" applyAlignment="1">
      <alignment horizontal="center" wrapText="1"/>
    </xf>
    <xf numFmtId="164" fontId="16" fillId="13" borderId="3" xfId="0" applyNumberFormat="1" applyFont="1" applyFill="1" applyBorder="1" applyAlignment="1">
      <alignment horizontal="center"/>
    </xf>
    <xf numFmtId="164" fontId="15" fillId="13" borderId="2" xfId="0" applyNumberFormat="1" applyFont="1" applyFill="1" applyBorder="1" applyAlignment="1">
      <alignment horizontal="center"/>
    </xf>
    <xf numFmtId="164" fontId="15" fillId="13" borderId="14" xfId="0" applyNumberFormat="1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 wrapText="1"/>
    </xf>
    <xf numFmtId="164" fontId="15" fillId="4" borderId="4" xfId="0" applyNumberFormat="1" applyFont="1" applyFill="1" applyBorder="1" applyAlignment="1">
      <alignment horizontal="center" wrapText="1"/>
    </xf>
    <xf numFmtId="0" fontId="15" fillId="6" borderId="1" xfId="0" applyFont="1" applyFill="1" applyBorder="1" applyAlignment="1">
      <alignment horizontal="center"/>
    </xf>
    <xf numFmtId="164" fontId="16" fillId="13" borderId="2" xfId="0" applyNumberFormat="1" applyFont="1" applyFill="1" applyBorder="1" applyAlignment="1">
      <alignment horizontal="center"/>
    </xf>
    <xf numFmtId="164" fontId="16" fillId="13" borderId="14" xfId="0" applyNumberFormat="1" applyFont="1" applyFill="1" applyBorder="1" applyAlignment="1">
      <alignment horizontal="center"/>
    </xf>
    <xf numFmtId="164" fontId="15" fillId="0" borderId="25" xfId="0" applyNumberFormat="1" applyFont="1" applyBorder="1" applyAlignment="1">
      <alignment horizontal="center" wrapText="1"/>
    </xf>
    <xf numFmtId="164" fontId="15" fillId="0" borderId="26" xfId="0" applyNumberFormat="1" applyFont="1" applyBorder="1" applyAlignment="1">
      <alignment horizontal="center" wrapText="1"/>
    </xf>
    <xf numFmtId="164" fontId="15" fillId="8" borderId="5" xfId="0" applyNumberFormat="1" applyFont="1" applyFill="1" applyBorder="1" applyAlignment="1">
      <alignment horizontal="center" wrapText="1"/>
    </xf>
    <xf numFmtId="164" fontId="15" fillId="8" borderId="4" xfId="0" applyNumberFormat="1" applyFont="1" applyFill="1" applyBorder="1" applyAlignment="1">
      <alignment horizontal="center"/>
    </xf>
    <xf numFmtId="164" fontId="15" fillId="7" borderId="5" xfId="0" applyNumberFormat="1" applyFont="1" applyFill="1" applyBorder="1" applyAlignment="1">
      <alignment horizontal="center" wrapText="1"/>
    </xf>
    <xf numFmtId="164" fontId="15" fillId="7" borderId="4" xfId="0" applyNumberFormat="1" applyFont="1" applyFill="1" applyBorder="1" applyAlignment="1">
      <alignment horizontal="center"/>
    </xf>
    <xf numFmtId="49" fontId="15" fillId="10" borderId="5" xfId="0" applyNumberFormat="1" applyFont="1" applyFill="1" applyBorder="1" applyAlignment="1">
      <alignment horizontal="center" wrapText="1"/>
    </xf>
    <xf numFmtId="49" fontId="15" fillId="10" borderId="4" xfId="0" applyNumberFormat="1" applyFont="1" applyFill="1" applyBorder="1" applyAlignment="1">
      <alignment horizontal="center"/>
    </xf>
    <xf numFmtId="164" fontId="15" fillId="11" borderId="5" xfId="0" applyNumberFormat="1" applyFont="1" applyFill="1" applyBorder="1" applyAlignment="1">
      <alignment horizontal="center" wrapText="1"/>
    </xf>
    <xf numFmtId="164" fontId="15" fillId="11" borderId="4" xfId="0" applyNumberFormat="1" applyFont="1" applyFill="1" applyBorder="1" applyAlignment="1">
      <alignment horizontal="center"/>
    </xf>
    <xf numFmtId="164" fontId="15" fillId="12" borderId="4" xfId="0" applyNumberFormat="1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/>
    </xf>
    <xf numFmtId="49" fontId="15" fillId="9" borderId="5" xfId="0" applyNumberFormat="1" applyFont="1" applyFill="1" applyBorder="1" applyAlignment="1">
      <alignment horizontal="center" wrapText="1"/>
    </xf>
    <xf numFmtId="49" fontId="15" fillId="9" borderId="4" xfId="0" applyNumberFormat="1" applyFont="1" applyFill="1" applyBorder="1" applyAlignment="1">
      <alignment horizontal="center"/>
    </xf>
    <xf numFmtId="0" fontId="15" fillId="0" borderId="5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2" fillId="0" borderId="48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2" fillId="0" borderId="33" xfId="0" applyFont="1" applyBorder="1" applyAlignment="1">
      <alignment horizontal="right" wrapText="1"/>
    </xf>
    <xf numFmtId="0" fontId="12" fillId="0" borderId="14" xfId="0" applyFont="1" applyBorder="1" applyAlignment="1">
      <alignment horizontal="right" wrapText="1"/>
    </xf>
    <xf numFmtId="0" fontId="12" fillId="0" borderId="50" xfId="0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8" fillId="14" borderId="24" xfId="0" applyFont="1" applyFill="1" applyBorder="1" applyAlignment="1">
      <alignment horizontal="center"/>
    </xf>
    <xf numFmtId="0" fontId="8" fillId="14" borderId="44" xfId="0" applyFont="1" applyFill="1" applyBorder="1" applyAlignment="1">
      <alignment horizontal="center"/>
    </xf>
    <xf numFmtId="0" fontId="8" fillId="14" borderId="28" xfId="0" applyFont="1" applyFill="1" applyBorder="1" applyAlignment="1">
      <alignment horizontal="center"/>
    </xf>
    <xf numFmtId="0" fontId="12" fillId="14" borderId="34" xfId="0" applyFont="1" applyFill="1" applyBorder="1" applyAlignment="1">
      <alignment horizontal="right" wrapText="1"/>
    </xf>
    <xf numFmtId="0" fontId="12" fillId="14" borderId="1" xfId="0" applyFont="1" applyFill="1" applyBorder="1" applyAlignment="1">
      <alignment horizontal="right" wrapText="1"/>
    </xf>
    <xf numFmtId="0" fontId="8" fillId="14" borderId="19" xfId="0" applyFont="1" applyFill="1" applyBorder="1" applyAlignment="1">
      <alignment horizontal="right"/>
    </xf>
    <xf numFmtId="0" fontId="8" fillId="14" borderId="16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/>
    </xf>
    <xf numFmtId="0" fontId="12" fillId="2" borderId="14" xfId="0" applyFont="1" applyFill="1" applyBorder="1" applyAlignment="1">
      <alignment horizontal="right"/>
    </xf>
    <xf numFmtId="0" fontId="8" fillId="0" borderId="47" xfId="0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0" fontId="8" fillId="14" borderId="41" xfId="0" applyFont="1" applyFill="1" applyBorder="1" applyAlignment="1">
      <alignment horizontal="center"/>
    </xf>
    <xf numFmtId="0" fontId="8" fillId="14" borderId="40" xfId="0" applyFont="1" applyFill="1" applyBorder="1" applyAlignment="1">
      <alignment horizontal="center"/>
    </xf>
    <xf numFmtId="0" fontId="8" fillId="14" borderId="35" xfId="0" applyFont="1" applyFill="1" applyBorder="1" applyAlignment="1">
      <alignment horizontal="center"/>
    </xf>
    <xf numFmtId="0" fontId="12" fillId="0" borderId="3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14" borderId="34" xfId="0" applyFont="1" applyFill="1" applyBorder="1" applyAlignment="1">
      <alignment horizontal="right"/>
    </xf>
    <xf numFmtId="0" fontId="12" fillId="14" borderId="1" xfId="0" applyFont="1" applyFill="1" applyBorder="1" applyAlignment="1">
      <alignment horizontal="right"/>
    </xf>
    <xf numFmtId="0" fontId="8" fillId="0" borderId="41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2" fillId="2" borderId="33" xfId="0" applyFont="1" applyFill="1" applyBorder="1" applyAlignment="1">
      <alignment horizontal="right"/>
    </xf>
    <xf numFmtId="0" fontId="12" fillId="14" borderId="20" xfId="0" applyFont="1" applyFill="1" applyBorder="1" applyAlignment="1">
      <alignment horizontal="right"/>
    </xf>
    <xf numFmtId="0" fontId="12" fillId="14" borderId="9" xfId="0" applyFont="1" applyFill="1" applyBorder="1" applyAlignment="1">
      <alignment horizontal="right"/>
    </xf>
    <xf numFmtId="0" fontId="12" fillId="14" borderId="33" xfId="0" applyFont="1" applyFill="1" applyBorder="1" applyAlignment="1">
      <alignment horizontal="right"/>
    </xf>
    <xf numFmtId="0" fontId="12" fillId="14" borderId="14" xfId="0" applyFont="1" applyFill="1" applyBorder="1" applyAlignment="1">
      <alignment horizontal="right"/>
    </xf>
    <xf numFmtId="0" fontId="12" fillId="0" borderId="26" xfId="0" applyFont="1" applyBorder="1" applyAlignment="1">
      <alignment horizontal="right"/>
    </xf>
    <xf numFmtId="0" fontId="12" fillId="0" borderId="30" xfId="0" applyFont="1" applyBorder="1" applyAlignment="1">
      <alignment horizontal="right"/>
    </xf>
    <xf numFmtId="0" fontId="12" fillId="2" borderId="25" xfId="0" applyFont="1" applyFill="1" applyBorder="1" applyAlignment="1">
      <alignment horizontal="right"/>
    </xf>
    <xf numFmtId="0" fontId="12" fillId="2" borderId="12" xfId="0" applyFont="1" applyFill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14" borderId="39" xfId="0" applyFont="1" applyFill="1" applyBorder="1" applyAlignment="1">
      <alignment horizontal="center"/>
    </xf>
    <xf numFmtId="0" fontId="8" fillId="14" borderId="52" xfId="0" applyFont="1" applyFill="1" applyBorder="1" applyAlignment="1">
      <alignment horizontal="center"/>
    </xf>
    <xf numFmtId="0" fontId="8" fillId="14" borderId="1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12" fillId="0" borderId="26" xfId="0" applyFont="1" applyBorder="1" applyAlignment="1">
      <alignment horizontal="right" wrapText="1"/>
    </xf>
    <xf numFmtId="0" fontId="12" fillId="0" borderId="25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6" fillId="12" borderId="1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5" fillId="9" borderId="1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16" fillId="12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11" borderId="1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6" fillId="12" borderId="16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2" borderId="37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9"/>
  <sheetViews>
    <sheetView topLeftCell="A25" workbookViewId="0">
      <selection activeCell="J55" sqref="J55"/>
    </sheetView>
  </sheetViews>
  <sheetFormatPr defaultRowHeight="13.2" x14ac:dyDescent="0.25"/>
  <cols>
    <col min="1" max="1" width="11.44140625" customWidth="1"/>
    <col min="2" max="2" width="65.109375" customWidth="1"/>
    <col min="3" max="3" width="12.33203125" customWidth="1"/>
  </cols>
  <sheetData>
    <row r="1" spans="1:3" ht="39" customHeight="1" x14ac:dyDescent="0.25">
      <c r="B1" s="226" t="s">
        <v>418</v>
      </c>
      <c r="C1" s="41"/>
    </row>
    <row r="2" spans="1:3" x14ac:dyDescent="0.25">
      <c r="B2" s="35"/>
      <c r="C2" s="35"/>
    </row>
    <row r="3" spans="1:3" x14ac:dyDescent="0.25">
      <c r="B3" s="35"/>
      <c r="C3" s="35"/>
    </row>
    <row r="4" spans="1:3" ht="30.75" customHeight="1" x14ac:dyDescent="0.3">
      <c r="A4" s="245" t="s">
        <v>135</v>
      </c>
      <c r="B4" s="246"/>
      <c r="C4" s="246"/>
    </row>
    <row r="5" spans="1:3" ht="15.6" x14ac:dyDescent="0.3">
      <c r="B5" s="1"/>
      <c r="C5" s="161"/>
    </row>
    <row r="6" spans="1:3" x14ac:dyDescent="0.25">
      <c r="C6" t="s">
        <v>4</v>
      </c>
    </row>
    <row r="7" spans="1:3" ht="41.4" x14ac:dyDescent="0.25">
      <c r="A7" s="2" t="s">
        <v>2</v>
      </c>
      <c r="B7" s="3" t="s">
        <v>3</v>
      </c>
      <c r="C7" s="4" t="s">
        <v>134</v>
      </c>
    </row>
    <row r="8" spans="1:3" ht="13.8" x14ac:dyDescent="0.25">
      <c r="A8" s="5" t="s">
        <v>12</v>
      </c>
      <c r="B8" s="6" t="s">
        <v>1</v>
      </c>
      <c r="C8" s="7">
        <f>SUM(C9,C12,C18)</f>
        <v>19653.599999999999</v>
      </c>
    </row>
    <row r="9" spans="1:3" ht="13.8" x14ac:dyDescent="0.25">
      <c r="A9" s="5" t="s">
        <v>13</v>
      </c>
      <c r="B9" s="6" t="s">
        <v>5</v>
      </c>
      <c r="C9" s="7">
        <f>SUM(C10,C11)</f>
        <v>18377.599999999999</v>
      </c>
    </row>
    <row r="10" spans="1:3" ht="13.8" x14ac:dyDescent="0.25">
      <c r="A10" s="8" t="s">
        <v>124</v>
      </c>
      <c r="B10" s="9" t="s">
        <v>69</v>
      </c>
      <c r="C10" s="10">
        <v>18345.599999999999</v>
      </c>
    </row>
    <row r="11" spans="1:3" ht="27.6" x14ac:dyDescent="0.25">
      <c r="A11" s="8" t="s">
        <v>131</v>
      </c>
      <c r="B11" s="9" t="s">
        <v>132</v>
      </c>
      <c r="C11" s="10">
        <v>32</v>
      </c>
    </row>
    <row r="12" spans="1:3" ht="13.8" x14ac:dyDescent="0.25">
      <c r="A12" s="11" t="s">
        <v>14</v>
      </c>
      <c r="B12" s="6" t="s">
        <v>6</v>
      </c>
      <c r="C12" s="7">
        <f>SUM(C17,C16,C13)</f>
        <v>1209</v>
      </c>
    </row>
    <row r="13" spans="1:3" ht="13.8" x14ac:dyDescent="0.25">
      <c r="A13" s="8" t="s">
        <v>15</v>
      </c>
      <c r="B13" s="9" t="s">
        <v>7</v>
      </c>
      <c r="C13" s="12">
        <v>810</v>
      </c>
    </row>
    <row r="14" spans="1:3" ht="13.8" x14ac:dyDescent="0.25">
      <c r="A14" s="13" t="s">
        <v>16</v>
      </c>
      <c r="B14" s="14" t="s">
        <v>80</v>
      </c>
      <c r="C14" s="12">
        <v>750</v>
      </c>
    </row>
    <row r="15" spans="1:3" ht="13.8" x14ac:dyDescent="0.25">
      <c r="A15" s="13" t="s">
        <v>72</v>
      </c>
      <c r="B15" s="9" t="s">
        <v>81</v>
      </c>
      <c r="C15" s="12">
        <v>60</v>
      </c>
    </row>
    <row r="16" spans="1:3" ht="13.8" x14ac:dyDescent="0.25">
      <c r="A16" s="8" t="s">
        <v>17</v>
      </c>
      <c r="B16" s="9" t="s">
        <v>8</v>
      </c>
      <c r="C16" s="10">
        <v>9</v>
      </c>
    </row>
    <row r="17" spans="1:3" ht="13.8" x14ac:dyDescent="0.25">
      <c r="A17" s="8" t="s">
        <v>18</v>
      </c>
      <c r="B17" s="9" t="s">
        <v>9</v>
      </c>
      <c r="C17" s="10">
        <v>390</v>
      </c>
    </row>
    <row r="18" spans="1:3" ht="13.8" x14ac:dyDescent="0.25">
      <c r="A18" s="5" t="s">
        <v>19</v>
      </c>
      <c r="B18" s="6" t="s">
        <v>10</v>
      </c>
      <c r="C18" s="7">
        <v>67</v>
      </c>
    </row>
    <row r="19" spans="1:3" ht="13.8" x14ac:dyDescent="0.25">
      <c r="A19" s="8" t="s">
        <v>73</v>
      </c>
      <c r="B19" s="9" t="s">
        <v>11</v>
      </c>
      <c r="C19" s="10">
        <v>67</v>
      </c>
    </row>
    <row r="20" spans="1:3" ht="13.8" x14ac:dyDescent="0.25">
      <c r="A20" s="5" t="s">
        <v>20</v>
      </c>
      <c r="B20" s="6" t="s">
        <v>23</v>
      </c>
      <c r="C20" s="235">
        <f>C21</f>
        <v>16381.600000000002</v>
      </c>
    </row>
    <row r="21" spans="1:3" ht="13.8" x14ac:dyDescent="0.25">
      <c r="A21" s="5" t="s">
        <v>21</v>
      </c>
      <c r="B21" s="6" t="s">
        <v>82</v>
      </c>
      <c r="C21" s="235">
        <f>SUM(C22,C52)</f>
        <v>16381.600000000002</v>
      </c>
    </row>
    <row r="22" spans="1:3" ht="13.8" x14ac:dyDescent="0.25">
      <c r="A22" s="5" t="s">
        <v>22</v>
      </c>
      <c r="B22" s="6" t="s">
        <v>83</v>
      </c>
      <c r="C22" s="235">
        <f>SUM(C23,C48,C49)</f>
        <v>15162.900000000001</v>
      </c>
    </row>
    <row r="23" spans="1:3" ht="18.75" customHeight="1" x14ac:dyDescent="0.25">
      <c r="A23" s="8" t="s">
        <v>24</v>
      </c>
      <c r="B23" s="9" t="s">
        <v>85</v>
      </c>
      <c r="C23" s="10">
        <f>SUM(C24,C46,C47)</f>
        <v>12922.400000000001</v>
      </c>
    </row>
    <row r="24" spans="1:3" ht="19.5" customHeight="1" x14ac:dyDescent="0.25">
      <c r="A24" s="8"/>
      <c r="B24" s="9" t="s">
        <v>84</v>
      </c>
      <c r="C24" s="10">
        <f>SUM(C25,C26,C27,C28,C29,C30,C31,C32,C33,C34,C35,C36,C37,C38,,C39,C40,C41,C42,C43,C44,C45)</f>
        <v>4016.7</v>
      </c>
    </row>
    <row r="25" spans="1:3" ht="27.6" x14ac:dyDescent="0.25">
      <c r="A25" s="5"/>
      <c r="B25" s="9" t="s">
        <v>26</v>
      </c>
      <c r="C25" s="15">
        <v>1.9</v>
      </c>
    </row>
    <row r="26" spans="1:3" ht="13.8" x14ac:dyDescent="0.25">
      <c r="A26" s="8"/>
      <c r="B26" s="9" t="s">
        <v>27</v>
      </c>
      <c r="C26" s="15">
        <v>22.4</v>
      </c>
    </row>
    <row r="27" spans="1:3" ht="13.8" x14ac:dyDescent="0.25">
      <c r="A27" s="8"/>
      <c r="B27" s="9" t="s">
        <v>28</v>
      </c>
      <c r="C27" s="15">
        <v>23.6</v>
      </c>
    </row>
    <row r="28" spans="1:3" ht="13.8" x14ac:dyDescent="0.25">
      <c r="A28" s="8"/>
      <c r="B28" s="9" t="s">
        <v>86</v>
      </c>
      <c r="C28" s="10">
        <v>183.7</v>
      </c>
    </row>
    <row r="29" spans="1:3" ht="13.8" x14ac:dyDescent="0.25">
      <c r="A29" s="8"/>
      <c r="B29" s="9" t="s">
        <v>29</v>
      </c>
      <c r="C29" s="15">
        <v>14.1</v>
      </c>
    </row>
    <row r="30" spans="1:3" ht="13.8" x14ac:dyDescent="0.25">
      <c r="A30" s="8"/>
      <c r="B30" s="9" t="s">
        <v>30</v>
      </c>
      <c r="C30" s="15">
        <v>0.6</v>
      </c>
    </row>
    <row r="31" spans="1:3" ht="28.5" customHeight="1" x14ac:dyDescent="0.25">
      <c r="A31" s="8"/>
      <c r="B31" s="9" t="s">
        <v>31</v>
      </c>
      <c r="C31" s="10">
        <v>3.5</v>
      </c>
    </row>
    <row r="32" spans="1:3" ht="17.25" customHeight="1" x14ac:dyDescent="0.25">
      <c r="A32" s="8"/>
      <c r="B32" s="9" t="s">
        <v>32</v>
      </c>
      <c r="C32" s="15">
        <v>0.4</v>
      </c>
    </row>
    <row r="33" spans="1:3" ht="13.8" x14ac:dyDescent="0.25">
      <c r="A33" s="8"/>
      <c r="B33" s="9" t="s">
        <v>33</v>
      </c>
      <c r="C33" s="10">
        <v>14.8</v>
      </c>
    </row>
    <row r="34" spans="1:3" ht="13.8" x14ac:dyDescent="0.25">
      <c r="A34" s="8"/>
      <c r="B34" s="9" t="s">
        <v>34</v>
      </c>
      <c r="C34" s="10">
        <v>318</v>
      </c>
    </row>
    <row r="35" spans="1:3" ht="13.8" x14ac:dyDescent="0.25">
      <c r="A35" s="8"/>
      <c r="B35" s="9" t="s">
        <v>70</v>
      </c>
      <c r="C35" s="10">
        <v>3.5</v>
      </c>
    </row>
    <row r="36" spans="1:3" ht="13.8" x14ac:dyDescent="0.25">
      <c r="A36" s="8"/>
      <c r="B36" s="9" t="s">
        <v>35</v>
      </c>
      <c r="C36" s="15">
        <v>798.6</v>
      </c>
    </row>
    <row r="37" spans="1:3" ht="19.5" customHeight="1" x14ac:dyDescent="0.25">
      <c r="A37" s="8"/>
      <c r="B37" s="9" t="s">
        <v>36</v>
      </c>
      <c r="C37" s="15">
        <v>15.2</v>
      </c>
    </row>
    <row r="38" spans="1:3" ht="13.8" x14ac:dyDescent="0.25">
      <c r="A38" s="8"/>
      <c r="B38" s="9" t="s">
        <v>37</v>
      </c>
      <c r="C38" s="15">
        <v>515.5</v>
      </c>
    </row>
    <row r="39" spans="1:3" ht="13.8" x14ac:dyDescent="0.25">
      <c r="A39" s="8"/>
      <c r="B39" s="9" t="s">
        <v>38</v>
      </c>
      <c r="C39" s="10">
        <v>1428.1</v>
      </c>
    </row>
    <row r="40" spans="1:3" ht="18" customHeight="1" x14ac:dyDescent="0.25">
      <c r="A40" s="8"/>
      <c r="B40" s="9" t="s">
        <v>39</v>
      </c>
      <c r="C40" s="10">
        <v>193.5</v>
      </c>
    </row>
    <row r="41" spans="1:3" ht="13.8" x14ac:dyDescent="0.25">
      <c r="A41" s="8"/>
      <c r="B41" s="9" t="s">
        <v>121</v>
      </c>
      <c r="C41" s="15">
        <v>11.5</v>
      </c>
    </row>
    <row r="42" spans="1:3" ht="13.8" x14ac:dyDescent="0.25">
      <c r="A42" s="8"/>
      <c r="B42" s="9" t="s">
        <v>74</v>
      </c>
      <c r="C42" s="10">
        <v>16.7</v>
      </c>
    </row>
    <row r="43" spans="1:3" ht="13.8" x14ac:dyDescent="0.25">
      <c r="A43" s="8"/>
      <c r="B43" s="9" t="s">
        <v>40</v>
      </c>
      <c r="C43" s="10">
        <v>8.4</v>
      </c>
    </row>
    <row r="44" spans="1:3" ht="13.8" x14ac:dyDescent="0.25">
      <c r="A44" s="8"/>
      <c r="B44" s="9" t="s">
        <v>41</v>
      </c>
      <c r="C44" s="15">
        <v>260.39999999999998</v>
      </c>
    </row>
    <row r="45" spans="1:3" ht="13.8" x14ac:dyDescent="0.25">
      <c r="A45" s="8"/>
      <c r="B45" s="9" t="s">
        <v>42</v>
      </c>
      <c r="C45" s="15">
        <v>182.3</v>
      </c>
    </row>
    <row r="46" spans="1:3" ht="13.8" x14ac:dyDescent="0.25">
      <c r="A46" s="8"/>
      <c r="B46" s="9" t="s">
        <v>120</v>
      </c>
      <c r="C46" s="10">
        <v>520</v>
      </c>
    </row>
    <row r="47" spans="1:3" ht="13.8" x14ac:dyDescent="0.25">
      <c r="A47" s="8"/>
      <c r="B47" s="9" t="s">
        <v>127</v>
      </c>
      <c r="C47" s="10">
        <v>8385.7000000000007</v>
      </c>
    </row>
    <row r="48" spans="1:3" ht="34.5" customHeight="1" x14ac:dyDescent="0.25">
      <c r="A48" s="8" t="s">
        <v>91</v>
      </c>
      <c r="B48" s="9" t="s">
        <v>90</v>
      </c>
      <c r="C48" s="42">
        <v>124.9</v>
      </c>
    </row>
    <row r="49" spans="1:3" ht="13.8" x14ac:dyDescent="0.25">
      <c r="A49" s="8" t="s">
        <v>87</v>
      </c>
      <c r="B49" s="9" t="s">
        <v>125</v>
      </c>
      <c r="C49" s="235">
        <f>SUM(C51,C50)</f>
        <v>2115.6</v>
      </c>
    </row>
    <row r="50" spans="1:3" ht="13.8" x14ac:dyDescent="0.25">
      <c r="A50" s="8"/>
      <c r="B50" s="9" t="s">
        <v>123</v>
      </c>
      <c r="C50" s="10">
        <v>1334.5</v>
      </c>
    </row>
    <row r="51" spans="1:3" ht="13.8" x14ac:dyDescent="0.25">
      <c r="A51" s="8"/>
      <c r="B51" s="9" t="s">
        <v>66</v>
      </c>
      <c r="C51" s="10">
        <v>781.1</v>
      </c>
    </row>
    <row r="52" spans="1:3" ht="19.5" customHeight="1" x14ac:dyDescent="0.25">
      <c r="A52" s="5" t="s">
        <v>43</v>
      </c>
      <c r="B52" s="6" t="s">
        <v>88</v>
      </c>
      <c r="C52" s="7">
        <f>SUM(C53,C54,C55)</f>
        <v>1218.7</v>
      </c>
    </row>
    <row r="53" spans="1:3" ht="15.75" customHeight="1" x14ac:dyDescent="0.25">
      <c r="A53" s="8" t="s">
        <v>122</v>
      </c>
      <c r="B53" s="9" t="s">
        <v>130</v>
      </c>
      <c r="C53" s="10">
        <v>0</v>
      </c>
    </row>
    <row r="54" spans="1:3" ht="30" customHeight="1" x14ac:dyDescent="0.25">
      <c r="A54" s="8" t="s">
        <v>129</v>
      </c>
      <c r="B54" s="9" t="s">
        <v>128</v>
      </c>
      <c r="C54" s="10">
        <v>264.3</v>
      </c>
    </row>
    <row r="55" spans="1:3" ht="13.8" x14ac:dyDescent="0.25">
      <c r="A55" s="16" t="s">
        <v>89</v>
      </c>
      <c r="B55" s="9" t="s">
        <v>126</v>
      </c>
      <c r="C55" s="18">
        <v>954.4</v>
      </c>
    </row>
    <row r="56" spans="1:3" ht="13.8" x14ac:dyDescent="0.25">
      <c r="A56" s="16"/>
      <c r="B56" s="9" t="s">
        <v>66</v>
      </c>
      <c r="C56" s="10">
        <v>926.7</v>
      </c>
    </row>
    <row r="57" spans="1:3" ht="13.8" x14ac:dyDescent="0.25">
      <c r="A57" s="19" t="s">
        <v>44</v>
      </c>
      <c r="B57" s="20" t="s">
        <v>45</v>
      </c>
      <c r="C57" s="21">
        <f>SUM(C58,C65,C73,C74)</f>
        <v>2410.9</v>
      </c>
    </row>
    <row r="58" spans="1:3" ht="13.8" x14ac:dyDescent="0.25">
      <c r="A58" s="19" t="s">
        <v>47</v>
      </c>
      <c r="B58" s="20" t="s">
        <v>46</v>
      </c>
      <c r="C58" s="21">
        <f>SUM(C62,C61,C60,C59)</f>
        <v>463</v>
      </c>
    </row>
    <row r="59" spans="1:3" ht="13.8" x14ac:dyDescent="0.25">
      <c r="A59" s="16" t="s">
        <v>93</v>
      </c>
      <c r="B59" s="17" t="s">
        <v>92</v>
      </c>
      <c r="C59" s="18">
        <v>1</v>
      </c>
    </row>
    <row r="60" spans="1:3" ht="13.8" x14ac:dyDescent="0.25">
      <c r="A60" s="16" t="s">
        <v>94</v>
      </c>
      <c r="B60" s="17" t="s">
        <v>95</v>
      </c>
      <c r="C60" s="18">
        <v>20</v>
      </c>
    </row>
    <row r="61" spans="1:3" ht="13.8" x14ac:dyDescent="0.25">
      <c r="A61" s="16" t="s">
        <v>48</v>
      </c>
      <c r="B61" s="17" t="s">
        <v>96</v>
      </c>
      <c r="C61" s="18">
        <v>400</v>
      </c>
    </row>
    <row r="62" spans="1:3" ht="13.8" x14ac:dyDescent="0.25">
      <c r="A62" s="16" t="s">
        <v>97</v>
      </c>
      <c r="B62" s="17" t="s">
        <v>98</v>
      </c>
      <c r="C62" s="18">
        <v>42</v>
      </c>
    </row>
    <row r="63" spans="1:3" ht="13.8" x14ac:dyDescent="0.25">
      <c r="A63" s="16" t="s">
        <v>99</v>
      </c>
      <c r="B63" s="17" t="s">
        <v>49</v>
      </c>
      <c r="C63" s="18">
        <v>30</v>
      </c>
    </row>
    <row r="64" spans="1:3" ht="13.8" x14ac:dyDescent="0.25">
      <c r="A64" s="16" t="s">
        <v>100</v>
      </c>
      <c r="B64" s="17" t="s">
        <v>101</v>
      </c>
      <c r="C64" s="18">
        <v>12</v>
      </c>
    </row>
    <row r="65" spans="1:3" ht="13.8" x14ac:dyDescent="0.25">
      <c r="A65" s="19" t="s">
        <v>50</v>
      </c>
      <c r="B65" s="20" t="s">
        <v>51</v>
      </c>
      <c r="C65" s="21">
        <f>SUM(C66,C67,C68,C69)</f>
        <v>1934.9</v>
      </c>
    </row>
    <row r="66" spans="1:3" ht="13.8" x14ac:dyDescent="0.25">
      <c r="A66" s="8" t="s">
        <v>102</v>
      </c>
      <c r="B66" s="9" t="s">
        <v>103</v>
      </c>
      <c r="C66" s="15">
        <v>588.29999999999995</v>
      </c>
    </row>
    <row r="67" spans="1:3" ht="17.25" customHeight="1" x14ac:dyDescent="0.25">
      <c r="A67" s="8" t="s">
        <v>117</v>
      </c>
      <c r="B67" s="9" t="s">
        <v>116</v>
      </c>
      <c r="C67" s="15">
        <v>113.7</v>
      </c>
    </row>
    <row r="68" spans="1:3" ht="18" customHeight="1" x14ac:dyDescent="0.25">
      <c r="A68" s="8" t="s">
        <v>63</v>
      </c>
      <c r="B68" s="9" t="s">
        <v>64</v>
      </c>
      <c r="C68" s="10">
        <v>542.9</v>
      </c>
    </row>
    <row r="69" spans="1:3" ht="13.8" x14ac:dyDescent="0.25">
      <c r="A69" s="5" t="s">
        <v>105</v>
      </c>
      <c r="B69" s="6" t="s">
        <v>104</v>
      </c>
      <c r="C69" s="7">
        <f>SUM(C70,C71)</f>
        <v>690</v>
      </c>
    </row>
    <row r="70" spans="1:3" ht="13.8" x14ac:dyDescent="0.25">
      <c r="A70" s="8" t="s">
        <v>106</v>
      </c>
      <c r="B70" s="9" t="s">
        <v>25</v>
      </c>
      <c r="C70" s="10">
        <v>30</v>
      </c>
    </row>
    <row r="71" spans="1:3" ht="13.8" x14ac:dyDescent="0.25">
      <c r="A71" s="8" t="s">
        <v>107</v>
      </c>
      <c r="B71" s="9" t="s">
        <v>76</v>
      </c>
      <c r="C71" s="10">
        <v>660</v>
      </c>
    </row>
    <row r="72" spans="1:3" ht="13.8" x14ac:dyDescent="0.25">
      <c r="A72" s="8"/>
      <c r="B72" s="9" t="s">
        <v>77</v>
      </c>
      <c r="C72" s="10">
        <v>650</v>
      </c>
    </row>
    <row r="73" spans="1:3" ht="17.25" customHeight="1" x14ac:dyDescent="0.25">
      <c r="A73" s="5" t="s">
        <v>0</v>
      </c>
      <c r="B73" s="6" t="s">
        <v>108</v>
      </c>
      <c r="C73" s="7">
        <v>12</v>
      </c>
    </row>
    <row r="74" spans="1:3" ht="13.8" x14ac:dyDescent="0.25">
      <c r="A74" s="5" t="s">
        <v>109</v>
      </c>
      <c r="B74" s="6" t="s">
        <v>110</v>
      </c>
      <c r="C74" s="7">
        <v>1</v>
      </c>
    </row>
    <row r="75" spans="1:3" ht="27.6" x14ac:dyDescent="0.25">
      <c r="A75" s="5" t="s">
        <v>111</v>
      </c>
      <c r="B75" s="22" t="s">
        <v>112</v>
      </c>
      <c r="C75" s="7">
        <f>SUM(C76,C82)</f>
        <v>48</v>
      </c>
    </row>
    <row r="76" spans="1:3" ht="13.8" x14ac:dyDescent="0.25">
      <c r="A76" s="5" t="s">
        <v>53</v>
      </c>
      <c r="B76" s="22" t="s">
        <v>54</v>
      </c>
      <c r="C76" s="7">
        <f>SUM(C77,C78,C79,C80,C81)</f>
        <v>47</v>
      </c>
    </row>
    <row r="77" spans="1:3" ht="13.8" x14ac:dyDescent="0.25">
      <c r="A77" s="8" t="s">
        <v>52</v>
      </c>
      <c r="B77" s="23" t="s">
        <v>113</v>
      </c>
      <c r="C77" s="10">
        <v>18</v>
      </c>
    </row>
    <row r="78" spans="1:3" ht="13.8" x14ac:dyDescent="0.25">
      <c r="A78" s="24" t="s">
        <v>55</v>
      </c>
      <c r="B78" s="36" t="s">
        <v>56</v>
      </c>
      <c r="C78" s="25">
        <v>24</v>
      </c>
    </row>
    <row r="79" spans="1:3" ht="13.8" x14ac:dyDescent="0.25">
      <c r="A79" s="24" t="s">
        <v>114</v>
      </c>
      <c r="B79" s="36" t="s">
        <v>115</v>
      </c>
      <c r="C79" s="25">
        <v>1</v>
      </c>
    </row>
    <row r="80" spans="1:3" ht="13.8" x14ac:dyDescent="0.25">
      <c r="A80" s="24" t="s">
        <v>118</v>
      </c>
      <c r="B80" s="36" t="s">
        <v>119</v>
      </c>
      <c r="C80" s="25">
        <v>1</v>
      </c>
    </row>
    <row r="81" spans="1:3" ht="13.8" x14ac:dyDescent="0.25">
      <c r="A81" s="26" t="s">
        <v>67</v>
      </c>
      <c r="B81" s="37" t="s">
        <v>68</v>
      </c>
      <c r="C81" s="10">
        <v>3</v>
      </c>
    </row>
    <row r="82" spans="1:3" ht="14.4" thickBot="1" x14ac:dyDescent="0.3">
      <c r="A82" s="27" t="s">
        <v>78</v>
      </c>
      <c r="B82" s="38" t="s">
        <v>79</v>
      </c>
      <c r="C82" s="28">
        <v>1</v>
      </c>
    </row>
    <row r="83" spans="1:3" ht="14.4" thickBot="1" x14ac:dyDescent="0.3">
      <c r="A83" s="29"/>
      <c r="B83" s="39" t="s">
        <v>57</v>
      </c>
      <c r="C83" s="234">
        <f>SUM(C8,C20,C57,C75)</f>
        <v>38494.1</v>
      </c>
    </row>
    <row r="84" spans="1:3" ht="13.8" x14ac:dyDescent="0.25">
      <c r="A84" s="32" t="s">
        <v>58</v>
      </c>
      <c r="B84" s="40" t="s">
        <v>59</v>
      </c>
      <c r="C84" s="33">
        <v>572.6</v>
      </c>
    </row>
    <row r="85" spans="1:3" ht="13.8" x14ac:dyDescent="0.25">
      <c r="A85" s="26" t="s">
        <v>75</v>
      </c>
      <c r="B85" s="37" t="s">
        <v>60</v>
      </c>
      <c r="C85" s="10">
        <v>572.6</v>
      </c>
    </row>
    <row r="86" spans="1:3" ht="13.8" x14ac:dyDescent="0.25">
      <c r="A86" s="26" t="s">
        <v>61</v>
      </c>
      <c r="B86" s="37" t="s">
        <v>62</v>
      </c>
      <c r="C86" s="10">
        <v>572.6</v>
      </c>
    </row>
    <row r="87" spans="1:3" ht="13.8" x14ac:dyDescent="0.25">
      <c r="A87" s="26"/>
      <c r="B87" s="37" t="s">
        <v>133</v>
      </c>
      <c r="C87" s="15">
        <v>1431.9</v>
      </c>
    </row>
    <row r="88" spans="1:3" ht="14.4" thickBot="1" x14ac:dyDescent="0.3">
      <c r="A88" s="26"/>
      <c r="B88" s="37" t="s">
        <v>65</v>
      </c>
      <c r="C88" s="15">
        <v>37.9</v>
      </c>
    </row>
    <row r="89" spans="1:3" ht="14.4" thickBot="1" x14ac:dyDescent="0.3">
      <c r="A89" s="34"/>
      <c r="B89" s="30" t="s">
        <v>71</v>
      </c>
      <c r="C89" s="31">
        <f>SUM(C83,C84,C87)</f>
        <v>40498.6</v>
      </c>
    </row>
  </sheetData>
  <mergeCells count="1">
    <mergeCell ref="A4:C4"/>
  </mergeCells>
  <pageMargins left="0.78740157480314965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41"/>
  <sheetViews>
    <sheetView zoomScale="140" zoomScaleNormal="140" workbookViewId="0">
      <selection activeCell="E13" sqref="E13"/>
    </sheetView>
  </sheetViews>
  <sheetFormatPr defaultRowHeight="13.2" x14ac:dyDescent="0.25"/>
  <cols>
    <col min="1" max="1" width="4.33203125" customWidth="1"/>
    <col min="2" max="2" width="51.33203125" customWidth="1"/>
    <col min="3" max="3" width="11" customWidth="1"/>
    <col min="4" max="4" width="16.33203125" customWidth="1"/>
    <col min="5" max="5" width="18.6640625" customWidth="1"/>
  </cols>
  <sheetData>
    <row r="2" spans="1:5" ht="13.2" customHeight="1" x14ac:dyDescent="0.25">
      <c r="C2" s="254" t="s">
        <v>419</v>
      </c>
      <c r="D2" s="254"/>
      <c r="E2" s="254"/>
    </row>
    <row r="3" spans="1:5" x14ac:dyDescent="0.25">
      <c r="C3" s="254"/>
      <c r="D3" s="254"/>
      <c r="E3" s="254"/>
    </row>
    <row r="4" spans="1:5" x14ac:dyDescent="0.25">
      <c r="C4" s="254"/>
      <c r="D4" s="254"/>
      <c r="E4" s="254"/>
    </row>
    <row r="5" spans="1:5" ht="13.2" hidden="1" customHeight="1" x14ac:dyDescent="0.25">
      <c r="C5" s="254"/>
      <c r="D5" s="254"/>
      <c r="E5" s="254"/>
    </row>
    <row r="6" spans="1:5" ht="8.25" customHeight="1" x14ac:dyDescent="0.25"/>
    <row r="7" spans="1:5" ht="26.25" customHeight="1" x14ac:dyDescent="0.25">
      <c r="A7" s="247" t="s">
        <v>246</v>
      </c>
      <c r="B7" s="248"/>
      <c r="C7" s="248"/>
      <c r="D7" s="248"/>
    </row>
    <row r="8" spans="1:5" x14ac:dyDescent="0.25">
      <c r="B8" s="249"/>
      <c r="C8" s="249"/>
      <c r="D8" s="249"/>
    </row>
    <row r="9" spans="1:5" ht="13.8" thickBot="1" x14ac:dyDescent="0.3">
      <c r="D9" t="s">
        <v>4</v>
      </c>
    </row>
    <row r="10" spans="1:5" x14ac:dyDescent="0.25">
      <c r="A10" s="104" t="s">
        <v>245</v>
      </c>
      <c r="B10" s="103"/>
      <c r="C10" s="250" t="s">
        <v>407</v>
      </c>
      <c r="D10" s="251"/>
    </row>
    <row r="11" spans="1:5" x14ac:dyDescent="0.25">
      <c r="A11" s="52" t="s">
        <v>244</v>
      </c>
      <c r="B11" s="102" t="s">
        <v>243</v>
      </c>
      <c r="C11" s="252"/>
      <c r="D11" s="253"/>
    </row>
    <row r="12" spans="1:5" x14ac:dyDescent="0.25">
      <c r="A12" s="52"/>
      <c r="B12" s="102" t="s">
        <v>242</v>
      </c>
      <c r="C12" s="232" t="s">
        <v>241</v>
      </c>
      <c r="D12" s="232" t="s">
        <v>240</v>
      </c>
    </row>
    <row r="13" spans="1:5" x14ac:dyDescent="0.25">
      <c r="A13" s="52"/>
      <c r="B13" s="102"/>
      <c r="C13" s="101"/>
      <c r="D13" s="232" t="s">
        <v>239</v>
      </c>
    </row>
    <row r="14" spans="1:5" ht="13.8" thickBot="1" x14ac:dyDescent="0.3">
      <c r="A14" s="74"/>
      <c r="B14" s="100"/>
      <c r="C14" s="99"/>
      <c r="D14" s="97" t="s">
        <v>238</v>
      </c>
    </row>
    <row r="15" spans="1:5" ht="13.8" thickBot="1" x14ac:dyDescent="0.3">
      <c r="A15" s="98">
        <v>1</v>
      </c>
      <c r="B15" s="97">
        <v>2</v>
      </c>
      <c r="C15" s="97">
        <v>3</v>
      </c>
      <c r="D15" s="97">
        <v>4</v>
      </c>
    </row>
    <row r="16" spans="1:5" x14ac:dyDescent="0.25">
      <c r="A16" s="61" t="s">
        <v>237</v>
      </c>
      <c r="B16" s="96" t="s">
        <v>236</v>
      </c>
      <c r="C16" s="59">
        <f>C17+C21+C22+C24+C25+C26+C27+C28+C29+C30+C31+C32+C33</f>
        <v>13861.499999999998</v>
      </c>
      <c r="D16" s="59">
        <f>D17+D21+D22+D24+D25+D26+D27+D28+D29+D30+D31+D32+D33</f>
        <v>2207.6999999999998</v>
      </c>
    </row>
    <row r="17" spans="1:9" x14ac:dyDescent="0.25">
      <c r="A17" s="63"/>
      <c r="B17" s="55" t="s">
        <v>235</v>
      </c>
      <c r="C17" s="56">
        <v>8363.9</v>
      </c>
      <c r="D17" s="50">
        <v>1926.2</v>
      </c>
    </row>
    <row r="18" spans="1:9" ht="27" customHeight="1" x14ac:dyDescent="0.25">
      <c r="A18" s="69"/>
      <c r="B18" s="95" t="s">
        <v>234</v>
      </c>
      <c r="C18" s="94">
        <v>264.10000000000002</v>
      </c>
      <c r="D18" s="94">
        <v>158.80000000000001</v>
      </c>
    </row>
    <row r="19" spans="1:9" x14ac:dyDescent="0.25">
      <c r="A19" s="69"/>
      <c r="B19" s="90" t="s">
        <v>230</v>
      </c>
      <c r="C19" s="92">
        <v>724.7</v>
      </c>
      <c r="D19" s="92"/>
    </row>
    <row r="20" spans="1:9" x14ac:dyDescent="0.25">
      <c r="A20" s="69"/>
      <c r="B20" s="90" t="s">
        <v>231</v>
      </c>
      <c r="C20" s="92">
        <v>1549.4</v>
      </c>
      <c r="D20" s="92"/>
    </row>
    <row r="21" spans="1:9" x14ac:dyDescent="0.25">
      <c r="A21" s="69"/>
      <c r="B21" s="93" t="s">
        <v>152</v>
      </c>
      <c r="C21" s="50">
        <v>572.6</v>
      </c>
      <c r="D21" s="50"/>
    </row>
    <row r="22" spans="1:9" x14ac:dyDescent="0.25">
      <c r="A22" s="69"/>
      <c r="B22" s="93" t="s">
        <v>233</v>
      </c>
      <c r="C22" s="50">
        <v>1710.6</v>
      </c>
      <c r="D22" s="50">
        <v>247.5</v>
      </c>
    </row>
    <row r="23" spans="1:9" x14ac:dyDescent="0.25">
      <c r="A23" s="69"/>
      <c r="B23" s="90" t="s">
        <v>231</v>
      </c>
      <c r="C23" s="92">
        <v>1008.3</v>
      </c>
      <c r="D23" s="92"/>
    </row>
    <row r="24" spans="1:9" hidden="1" x14ac:dyDescent="0.25">
      <c r="A24" s="69"/>
      <c r="B24" s="55" t="s">
        <v>149</v>
      </c>
      <c r="C24" s="50"/>
      <c r="D24" s="50"/>
    </row>
    <row r="25" spans="1:9" ht="12" customHeight="1" x14ac:dyDescent="0.25">
      <c r="A25" s="69"/>
      <c r="B25" s="55" t="s">
        <v>148</v>
      </c>
      <c r="C25" s="50">
        <v>117.4</v>
      </c>
      <c r="D25" s="50"/>
    </row>
    <row r="26" spans="1:9" ht="12.75" customHeight="1" x14ac:dyDescent="0.25">
      <c r="A26" s="69"/>
      <c r="B26" s="51" t="s">
        <v>147</v>
      </c>
      <c r="C26" s="49">
        <v>1707.8</v>
      </c>
      <c r="D26" s="49"/>
    </row>
    <row r="27" spans="1:9" ht="1.5" hidden="1" customHeight="1" x14ac:dyDescent="0.25">
      <c r="A27" s="69"/>
      <c r="B27" s="54" t="s">
        <v>146</v>
      </c>
      <c r="C27" s="49"/>
      <c r="D27" s="49"/>
    </row>
    <row r="28" spans="1:9" ht="12.75" customHeight="1" x14ac:dyDescent="0.25">
      <c r="A28" s="69"/>
      <c r="B28" s="51" t="s">
        <v>144</v>
      </c>
      <c r="C28" s="62">
        <v>121.8</v>
      </c>
      <c r="D28" s="62">
        <v>3.5</v>
      </c>
      <c r="I28" s="91"/>
    </row>
    <row r="29" spans="1:9" ht="12.75" customHeight="1" x14ac:dyDescent="0.25">
      <c r="A29" s="69"/>
      <c r="B29" s="51" t="s">
        <v>143</v>
      </c>
      <c r="C29" s="62">
        <v>17.899999999999999</v>
      </c>
      <c r="D29" s="62">
        <v>17.600000000000001</v>
      </c>
      <c r="I29" s="91"/>
    </row>
    <row r="30" spans="1:9" ht="30.75" customHeight="1" x14ac:dyDescent="0.25">
      <c r="A30" s="69"/>
      <c r="B30" s="54" t="s">
        <v>232</v>
      </c>
      <c r="C30" s="62">
        <v>169.1</v>
      </c>
      <c r="D30" s="62">
        <v>2.2999999999999998</v>
      </c>
      <c r="I30" s="91"/>
    </row>
    <row r="31" spans="1:9" ht="11.25" customHeight="1" x14ac:dyDescent="0.25">
      <c r="A31" s="69"/>
      <c r="B31" s="51" t="s">
        <v>140</v>
      </c>
      <c r="C31" s="49">
        <v>389.2</v>
      </c>
      <c r="D31" s="49">
        <v>7.5</v>
      </c>
    </row>
    <row r="32" spans="1:9" ht="11.4" customHeight="1" x14ac:dyDescent="0.25">
      <c r="A32" s="69"/>
      <c r="B32" s="51" t="s">
        <v>145</v>
      </c>
      <c r="C32" s="49">
        <v>600.9</v>
      </c>
      <c r="D32" s="49">
        <v>3.1</v>
      </c>
    </row>
    <row r="33" spans="1:4" ht="12.75" customHeight="1" thickBot="1" x14ac:dyDescent="0.3">
      <c r="A33" s="71"/>
      <c r="B33" s="47" t="s">
        <v>139</v>
      </c>
      <c r="C33" s="46">
        <v>90.3</v>
      </c>
      <c r="D33" s="46"/>
    </row>
    <row r="34" spans="1:4" x14ac:dyDescent="0.25">
      <c r="A34" s="61" t="s">
        <v>229</v>
      </c>
      <c r="B34" s="73" t="s">
        <v>228</v>
      </c>
      <c r="C34" s="59">
        <f>SUM(C35:C38)</f>
        <v>732.2</v>
      </c>
      <c r="D34" s="59">
        <f>SUM(D35:D38)</f>
        <v>328.5</v>
      </c>
    </row>
    <row r="35" spans="1:4" x14ac:dyDescent="0.25">
      <c r="A35" s="89"/>
      <c r="B35" s="55" t="s">
        <v>153</v>
      </c>
      <c r="C35" s="50">
        <v>715.3</v>
      </c>
      <c r="D35" s="50">
        <v>326.10000000000002</v>
      </c>
    </row>
    <row r="36" spans="1:4" x14ac:dyDescent="0.25">
      <c r="A36" s="52"/>
      <c r="B36" s="55" t="s">
        <v>151</v>
      </c>
      <c r="C36" s="50">
        <v>15.7</v>
      </c>
      <c r="D36" s="50">
        <v>2.4</v>
      </c>
    </row>
    <row r="37" spans="1:4" x14ac:dyDescent="0.25">
      <c r="A37" s="52"/>
      <c r="B37" s="51" t="s">
        <v>145</v>
      </c>
      <c r="C37" s="49"/>
      <c r="D37" s="49"/>
    </row>
    <row r="38" spans="1:4" ht="13.8" thickBot="1" x14ac:dyDescent="0.3">
      <c r="A38" s="74"/>
      <c r="B38" s="47" t="s">
        <v>139</v>
      </c>
      <c r="C38" s="46">
        <v>1.2</v>
      </c>
      <c r="D38" s="46"/>
    </row>
    <row r="39" spans="1:4" x14ac:dyDescent="0.25">
      <c r="A39" s="61" t="s">
        <v>227</v>
      </c>
      <c r="B39" s="73" t="s">
        <v>226</v>
      </c>
      <c r="C39" s="59">
        <f>SUM(C40:C43)</f>
        <v>298.2</v>
      </c>
      <c r="D39" s="59">
        <f>SUM(D40:D43)</f>
        <v>215.5</v>
      </c>
    </row>
    <row r="40" spans="1:4" x14ac:dyDescent="0.25">
      <c r="A40" s="89"/>
      <c r="B40" s="55" t="s">
        <v>153</v>
      </c>
      <c r="C40" s="50">
        <v>289.5</v>
      </c>
      <c r="D40" s="50">
        <v>214.5</v>
      </c>
    </row>
    <row r="41" spans="1:4" x14ac:dyDescent="0.25">
      <c r="A41" s="52"/>
      <c r="B41" s="55" t="s">
        <v>151</v>
      </c>
      <c r="C41" s="50">
        <v>7.5</v>
      </c>
      <c r="D41" s="50">
        <v>1</v>
      </c>
    </row>
    <row r="42" spans="1:4" x14ac:dyDescent="0.25">
      <c r="A42" s="52"/>
      <c r="B42" s="51" t="s">
        <v>145</v>
      </c>
      <c r="C42" s="49"/>
      <c r="D42" s="49"/>
    </row>
    <row r="43" spans="1:4" ht="13.8" thickBot="1" x14ac:dyDescent="0.3">
      <c r="A43" s="74"/>
      <c r="B43" s="47" t="s">
        <v>139</v>
      </c>
      <c r="C43" s="46">
        <v>1.2</v>
      </c>
      <c r="D43" s="46"/>
    </row>
    <row r="44" spans="1:4" x14ac:dyDescent="0.25">
      <c r="A44" s="61" t="s">
        <v>225</v>
      </c>
      <c r="B44" s="73" t="s">
        <v>224</v>
      </c>
      <c r="C44" s="59">
        <f>SUM(C45:C48)</f>
        <v>347</v>
      </c>
      <c r="D44" s="59">
        <f>SUM(D45:D48)</f>
        <v>190.4</v>
      </c>
    </row>
    <row r="45" spans="1:4" x14ac:dyDescent="0.25">
      <c r="A45" s="63"/>
      <c r="B45" s="88" t="s">
        <v>153</v>
      </c>
      <c r="C45" s="50">
        <v>326.8</v>
      </c>
      <c r="D45" s="50">
        <v>179.9</v>
      </c>
    </row>
    <row r="46" spans="1:4" x14ac:dyDescent="0.25">
      <c r="A46" s="52"/>
      <c r="B46" s="55" t="s">
        <v>151</v>
      </c>
      <c r="C46" s="50">
        <v>19.399999999999999</v>
      </c>
      <c r="D46" s="50">
        <v>10.5</v>
      </c>
    </row>
    <row r="47" spans="1:4" x14ac:dyDescent="0.25">
      <c r="A47" s="52"/>
      <c r="B47" s="51" t="s">
        <v>145</v>
      </c>
      <c r="C47" s="49"/>
      <c r="D47" s="49"/>
    </row>
    <row r="48" spans="1:4" ht="13.8" thickBot="1" x14ac:dyDescent="0.3">
      <c r="A48" s="74"/>
      <c r="B48" s="47" t="s">
        <v>139</v>
      </c>
      <c r="C48" s="46">
        <v>0.8</v>
      </c>
      <c r="D48" s="46"/>
    </row>
    <row r="49" spans="1:4" x14ac:dyDescent="0.25">
      <c r="A49" s="61" t="s">
        <v>223</v>
      </c>
      <c r="B49" s="73" t="s">
        <v>222</v>
      </c>
      <c r="C49" s="59">
        <f>SUM(C50:C53)</f>
        <v>362.8</v>
      </c>
      <c r="D49" s="59">
        <f>SUM(D50:D53)</f>
        <v>229.2</v>
      </c>
    </row>
    <row r="50" spans="1:4" x14ac:dyDescent="0.25">
      <c r="A50" s="63"/>
      <c r="B50" s="55" t="s">
        <v>153</v>
      </c>
      <c r="C50" s="75">
        <v>339.2</v>
      </c>
      <c r="D50" s="75">
        <v>218.7</v>
      </c>
    </row>
    <row r="51" spans="1:4" x14ac:dyDescent="0.25">
      <c r="A51" s="69"/>
      <c r="B51" s="55" t="s">
        <v>151</v>
      </c>
      <c r="C51" s="50">
        <v>20</v>
      </c>
      <c r="D51" s="50">
        <v>10.5</v>
      </c>
    </row>
    <row r="52" spans="1:4" x14ac:dyDescent="0.25">
      <c r="A52" s="69"/>
      <c r="B52" s="51" t="s">
        <v>145</v>
      </c>
      <c r="C52" s="49"/>
      <c r="D52" s="49"/>
    </row>
    <row r="53" spans="1:4" ht="13.8" thickBot="1" x14ac:dyDescent="0.3">
      <c r="A53" s="71"/>
      <c r="B53" s="47" t="s">
        <v>139</v>
      </c>
      <c r="C53" s="46">
        <v>3.6</v>
      </c>
      <c r="D53" s="46"/>
    </row>
    <row r="54" spans="1:4" x14ac:dyDescent="0.25">
      <c r="A54" s="61" t="s">
        <v>221</v>
      </c>
      <c r="B54" s="73" t="s">
        <v>220</v>
      </c>
      <c r="C54" s="59">
        <f>SUM(C55:C58)</f>
        <v>366.8</v>
      </c>
      <c r="D54" s="59">
        <f>SUM(D55:D58)</f>
        <v>203.5</v>
      </c>
    </row>
    <row r="55" spans="1:4" x14ac:dyDescent="0.25">
      <c r="A55" s="63"/>
      <c r="B55" s="55" t="s">
        <v>153</v>
      </c>
      <c r="C55" s="50">
        <v>335.8</v>
      </c>
      <c r="D55" s="50">
        <v>193</v>
      </c>
    </row>
    <row r="56" spans="1:4" x14ac:dyDescent="0.25">
      <c r="A56" s="69"/>
      <c r="B56" s="55" t="s">
        <v>151</v>
      </c>
      <c r="C56" s="50">
        <v>20</v>
      </c>
      <c r="D56" s="50">
        <v>10.5</v>
      </c>
    </row>
    <row r="57" spans="1:4" x14ac:dyDescent="0.25">
      <c r="A57" s="69"/>
      <c r="B57" s="51" t="s">
        <v>145</v>
      </c>
      <c r="C57" s="49"/>
      <c r="D57" s="49"/>
    </row>
    <row r="58" spans="1:4" ht="13.8" thickBot="1" x14ac:dyDescent="0.3">
      <c r="A58" s="71"/>
      <c r="B58" s="47" t="s">
        <v>139</v>
      </c>
      <c r="C58" s="46">
        <v>11</v>
      </c>
      <c r="D58" s="46"/>
    </row>
    <row r="59" spans="1:4" x14ac:dyDescent="0.25">
      <c r="A59" s="61" t="s">
        <v>219</v>
      </c>
      <c r="B59" s="73" t="s">
        <v>218</v>
      </c>
      <c r="C59" s="59">
        <f>SUM(C60:C63)</f>
        <v>411.4</v>
      </c>
      <c r="D59" s="59">
        <f>SUM(D60:D63)</f>
        <v>249.7</v>
      </c>
    </row>
    <row r="60" spans="1:4" x14ac:dyDescent="0.25">
      <c r="A60" s="63"/>
      <c r="B60" s="55" t="s">
        <v>153</v>
      </c>
      <c r="C60" s="50">
        <v>381.9</v>
      </c>
      <c r="D60" s="50">
        <v>239.2</v>
      </c>
    </row>
    <row r="61" spans="1:4" x14ac:dyDescent="0.25">
      <c r="A61" s="69"/>
      <c r="B61" s="55" t="s">
        <v>151</v>
      </c>
      <c r="C61" s="50">
        <v>20</v>
      </c>
      <c r="D61" s="50">
        <v>10.5</v>
      </c>
    </row>
    <row r="62" spans="1:4" x14ac:dyDescent="0.25">
      <c r="A62" s="69"/>
      <c r="B62" s="51" t="s">
        <v>145</v>
      </c>
      <c r="C62" s="49"/>
      <c r="D62" s="49"/>
    </row>
    <row r="63" spans="1:4" ht="13.8" thickBot="1" x14ac:dyDescent="0.3">
      <c r="A63" s="74"/>
      <c r="B63" s="47" t="s">
        <v>139</v>
      </c>
      <c r="C63" s="46">
        <v>9.5</v>
      </c>
      <c r="D63" s="46"/>
    </row>
    <row r="64" spans="1:4" x14ac:dyDescent="0.25">
      <c r="A64" s="61" t="s">
        <v>217</v>
      </c>
      <c r="B64" s="73" t="s">
        <v>216</v>
      </c>
      <c r="C64" s="59">
        <f>SUM(C65:C68)</f>
        <v>356.79999999999995</v>
      </c>
      <c r="D64" s="59">
        <f>SUM(D65:D68)</f>
        <v>199.4</v>
      </c>
    </row>
    <row r="65" spans="1:4" x14ac:dyDescent="0.25">
      <c r="A65" s="63"/>
      <c r="B65" s="55" t="s">
        <v>153</v>
      </c>
      <c r="C65" s="50">
        <v>343</v>
      </c>
      <c r="D65" s="50">
        <v>194.1</v>
      </c>
    </row>
    <row r="66" spans="1:4" x14ac:dyDescent="0.25">
      <c r="A66" s="69"/>
      <c r="B66" s="55" t="s">
        <v>151</v>
      </c>
      <c r="C66" s="50">
        <v>10.9</v>
      </c>
      <c r="D66" s="50">
        <v>5.3</v>
      </c>
    </row>
    <row r="67" spans="1:4" x14ac:dyDescent="0.25">
      <c r="A67" s="69"/>
      <c r="B67" s="51" t="s">
        <v>145</v>
      </c>
      <c r="C67" s="49"/>
      <c r="D67" s="49"/>
    </row>
    <row r="68" spans="1:4" ht="13.8" thickBot="1" x14ac:dyDescent="0.3">
      <c r="A68" s="71"/>
      <c r="B68" s="47" t="s">
        <v>139</v>
      </c>
      <c r="C68" s="46">
        <v>2.9</v>
      </c>
      <c r="D68" s="46"/>
    </row>
    <row r="69" spans="1:4" x14ac:dyDescent="0.25">
      <c r="A69" s="61" t="s">
        <v>215</v>
      </c>
      <c r="B69" s="60" t="s">
        <v>214</v>
      </c>
      <c r="C69" s="59">
        <f>SUM(C70:C73)</f>
        <v>301.5</v>
      </c>
      <c r="D69" s="59">
        <f>SUM(D70:D73)</f>
        <v>188.8</v>
      </c>
    </row>
    <row r="70" spans="1:4" x14ac:dyDescent="0.25">
      <c r="A70" s="63"/>
      <c r="B70" s="55" t="s">
        <v>153</v>
      </c>
      <c r="C70" s="50">
        <v>280.89999999999998</v>
      </c>
      <c r="D70" s="50">
        <v>178.5</v>
      </c>
    </row>
    <row r="71" spans="1:4" x14ac:dyDescent="0.25">
      <c r="A71" s="52"/>
      <c r="B71" s="55" t="s">
        <v>151</v>
      </c>
      <c r="C71" s="50">
        <v>16</v>
      </c>
      <c r="D71" s="50">
        <v>10.3</v>
      </c>
    </row>
    <row r="72" spans="1:4" x14ac:dyDescent="0.25">
      <c r="A72" s="52"/>
      <c r="B72" s="51" t="s">
        <v>145</v>
      </c>
      <c r="C72" s="49"/>
      <c r="D72" s="49"/>
    </row>
    <row r="73" spans="1:4" ht="13.8" thickBot="1" x14ac:dyDescent="0.3">
      <c r="A73" s="74"/>
      <c r="B73" s="47" t="s">
        <v>139</v>
      </c>
      <c r="C73" s="46">
        <v>4.5999999999999996</v>
      </c>
      <c r="D73" s="46"/>
    </row>
    <row r="74" spans="1:4" x14ac:dyDescent="0.25">
      <c r="A74" s="61" t="s">
        <v>213</v>
      </c>
      <c r="B74" s="73" t="s">
        <v>212</v>
      </c>
      <c r="C74" s="59">
        <f>SUM(C75:C78)</f>
        <v>265.3</v>
      </c>
      <c r="D74" s="59">
        <f>SUM(D75:D78)</f>
        <v>141.19999999999999</v>
      </c>
    </row>
    <row r="75" spans="1:4" x14ac:dyDescent="0.25">
      <c r="A75" s="63"/>
      <c r="B75" s="55" t="s">
        <v>153</v>
      </c>
      <c r="C75" s="75">
        <v>253.4</v>
      </c>
      <c r="D75" s="75">
        <v>135.5</v>
      </c>
    </row>
    <row r="76" spans="1:4" x14ac:dyDescent="0.25">
      <c r="A76" s="69"/>
      <c r="B76" s="55" t="s">
        <v>151</v>
      </c>
      <c r="C76" s="50">
        <v>10.6</v>
      </c>
      <c r="D76" s="50">
        <v>5.7</v>
      </c>
    </row>
    <row r="77" spans="1:4" x14ac:dyDescent="0.25">
      <c r="A77" s="69"/>
      <c r="B77" s="51" t="s">
        <v>145</v>
      </c>
      <c r="C77" s="49"/>
      <c r="D77" s="49"/>
    </row>
    <row r="78" spans="1:4" ht="13.8" thickBot="1" x14ac:dyDescent="0.3">
      <c r="A78" s="71"/>
      <c r="B78" s="47" t="s">
        <v>139</v>
      </c>
      <c r="C78" s="46">
        <v>1.3</v>
      </c>
      <c r="D78" s="46"/>
    </row>
    <row r="79" spans="1:4" x14ac:dyDescent="0.25">
      <c r="A79" s="61" t="s">
        <v>211</v>
      </c>
      <c r="B79" s="73" t="s">
        <v>210</v>
      </c>
      <c r="C79" s="59">
        <f>SUM(C80:C83)</f>
        <v>227</v>
      </c>
      <c r="D79" s="59">
        <f>SUM(D80:D83)</f>
        <v>120.3</v>
      </c>
    </row>
    <row r="80" spans="1:4" x14ac:dyDescent="0.25">
      <c r="A80" s="58"/>
      <c r="B80" s="55" t="s">
        <v>153</v>
      </c>
      <c r="C80" s="50">
        <v>214.4</v>
      </c>
      <c r="D80" s="50">
        <v>114.6</v>
      </c>
    </row>
    <row r="81" spans="1:4" x14ac:dyDescent="0.25">
      <c r="A81" s="57"/>
      <c r="B81" s="55" t="s">
        <v>151</v>
      </c>
      <c r="C81" s="50">
        <v>9.6</v>
      </c>
      <c r="D81" s="50">
        <v>5.7</v>
      </c>
    </row>
    <row r="82" spans="1:4" x14ac:dyDescent="0.25">
      <c r="A82" s="57"/>
      <c r="B82" s="51" t="s">
        <v>145</v>
      </c>
      <c r="C82" s="49"/>
      <c r="D82" s="49"/>
    </row>
    <row r="83" spans="1:4" ht="13.8" thickBot="1" x14ac:dyDescent="0.3">
      <c r="A83" s="77"/>
      <c r="B83" s="47" t="s">
        <v>139</v>
      </c>
      <c r="C83" s="46">
        <v>3</v>
      </c>
      <c r="D83" s="46"/>
    </row>
    <row r="84" spans="1:4" x14ac:dyDescent="0.25">
      <c r="A84" s="61" t="s">
        <v>209</v>
      </c>
      <c r="B84" s="73" t="s">
        <v>208</v>
      </c>
      <c r="C84" s="59">
        <f>SUM(C85:C88)</f>
        <v>214.7</v>
      </c>
      <c r="D84" s="59">
        <f>SUM(D85:D88)</f>
        <v>120.7</v>
      </c>
    </row>
    <row r="85" spans="1:4" x14ac:dyDescent="0.25">
      <c r="A85" s="63"/>
      <c r="B85" s="55" t="s">
        <v>153</v>
      </c>
      <c r="C85" s="50">
        <v>204</v>
      </c>
      <c r="D85" s="50">
        <v>115</v>
      </c>
    </row>
    <row r="86" spans="1:4" x14ac:dyDescent="0.25">
      <c r="A86" s="69"/>
      <c r="B86" s="55" t="s">
        <v>151</v>
      </c>
      <c r="C86" s="50">
        <v>9.6</v>
      </c>
      <c r="D86" s="50">
        <v>5.7</v>
      </c>
    </row>
    <row r="87" spans="1:4" x14ac:dyDescent="0.25">
      <c r="A87" s="69"/>
      <c r="B87" s="51" t="s">
        <v>145</v>
      </c>
      <c r="C87" s="49"/>
      <c r="D87" s="49"/>
    </row>
    <row r="88" spans="1:4" ht="13.8" thickBot="1" x14ac:dyDescent="0.3">
      <c r="A88" s="71"/>
      <c r="B88" s="47" t="s">
        <v>139</v>
      </c>
      <c r="C88" s="46">
        <v>1.1000000000000001</v>
      </c>
      <c r="D88" s="46"/>
    </row>
    <row r="89" spans="1:4" x14ac:dyDescent="0.25">
      <c r="A89" s="61" t="s">
        <v>207</v>
      </c>
      <c r="B89" s="73" t="s">
        <v>206</v>
      </c>
      <c r="C89" s="59">
        <f>C90+C91</f>
        <v>894.9</v>
      </c>
      <c r="D89" s="59">
        <f>D90+D91</f>
        <v>756.3</v>
      </c>
    </row>
    <row r="90" spans="1:4" x14ac:dyDescent="0.25">
      <c r="A90" s="63"/>
      <c r="B90" s="55" t="s">
        <v>153</v>
      </c>
      <c r="C90" s="50">
        <v>96.3</v>
      </c>
      <c r="D90" s="50">
        <v>25.9</v>
      </c>
    </row>
    <row r="91" spans="1:4" ht="13.8" thickBot="1" x14ac:dyDescent="0.3">
      <c r="A91" s="71"/>
      <c r="B91" s="47" t="s">
        <v>151</v>
      </c>
      <c r="C91" s="46">
        <v>798.6</v>
      </c>
      <c r="D91" s="46">
        <v>730.4</v>
      </c>
    </row>
    <row r="92" spans="1:4" x14ac:dyDescent="0.25">
      <c r="A92" s="61" t="s">
        <v>205</v>
      </c>
      <c r="B92" s="73" t="s">
        <v>204</v>
      </c>
      <c r="C92" s="76">
        <f>SUM(C93:C96)</f>
        <v>943.1</v>
      </c>
      <c r="D92" s="76">
        <f>SUM(D93:D96)</f>
        <v>750.3</v>
      </c>
    </row>
    <row r="93" spans="1:4" ht="12" customHeight="1" x14ac:dyDescent="0.25">
      <c r="A93" s="63"/>
      <c r="B93" s="55" t="s">
        <v>153</v>
      </c>
      <c r="C93" s="75">
        <v>908.9</v>
      </c>
      <c r="D93" s="75">
        <v>745.9</v>
      </c>
    </row>
    <row r="94" spans="1:4" ht="13.5" customHeight="1" x14ac:dyDescent="0.25">
      <c r="A94" s="69"/>
      <c r="B94" s="55" t="s">
        <v>203</v>
      </c>
      <c r="C94" s="56">
        <v>27.7</v>
      </c>
      <c r="D94" s="56"/>
    </row>
    <row r="95" spans="1:4" ht="13.5" customHeight="1" x14ac:dyDescent="0.25">
      <c r="A95" s="69"/>
      <c r="B95" s="51" t="s">
        <v>145</v>
      </c>
      <c r="C95" s="78">
        <v>4.5</v>
      </c>
      <c r="D95" s="78">
        <v>4.4000000000000004</v>
      </c>
    </row>
    <row r="96" spans="1:4" ht="13.8" thickBot="1" x14ac:dyDescent="0.3">
      <c r="A96" s="71"/>
      <c r="B96" s="47" t="s">
        <v>139</v>
      </c>
      <c r="C96" s="86">
        <v>2</v>
      </c>
      <c r="D96" s="86"/>
    </row>
    <row r="97" spans="1:5" x14ac:dyDescent="0.25">
      <c r="A97" s="65" t="s">
        <v>202</v>
      </c>
      <c r="B97" s="73" t="s">
        <v>201</v>
      </c>
      <c r="C97" s="76">
        <f>SUM(C98:C100)</f>
        <v>477.8</v>
      </c>
      <c r="D97" s="76">
        <f>SUM(D98:D100)</f>
        <v>328.9</v>
      </c>
    </row>
    <row r="98" spans="1:5" ht="12" customHeight="1" x14ac:dyDescent="0.25">
      <c r="A98" s="69"/>
      <c r="B98" s="56" t="s">
        <v>153</v>
      </c>
      <c r="C98" s="56">
        <v>452.1</v>
      </c>
      <c r="D98" s="56">
        <v>325.2</v>
      </c>
    </row>
    <row r="99" spans="1:5" ht="12" customHeight="1" x14ac:dyDescent="0.25">
      <c r="A99" s="87"/>
      <c r="B99" s="56" t="s">
        <v>145</v>
      </c>
      <c r="C99" s="75">
        <v>3.7</v>
      </c>
      <c r="D99" s="75">
        <v>3.7</v>
      </c>
    </row>
    <row r="100" spans="1:5" ht="13.8" thickBot="1" x14ac:dyDescent="0.3">
      <c r="A100" s="71"/>
      <c r="B100" s="66" t="s">
        <v>139</v>
      </c>
      <c r="C100" s="86">
        <v>22</v>
      </c>
      <c r="D100" s="86"/>
    </row>
    <row r="101" spans="1:5" x14ac:dyDescent="0.25">
      <c r="A101" s="61" t="s">
        <v>200</v>
      </c>
      <c r="B101" s="73" t="s">
        <v>199</v>
      </c>
      <c r="C101" s="76">
        <f>SUM(C102:C106)</f>
        <v>1071</v>
      </c>
      <c r="D101" s="76">
        <f>SUM(D102:D106)</f>
        <v>743.19999999999993</v>
      </c>
    </row>
    <row r="102" spans="1:5" x14ac:dyDescent="0.25">
      <c r="A102" s="63"/>
      <c r="B102" s="55" t="s">
        <v>153</v>
      </c>
      <c r="C102" s="75">
        <v>1048</v>
      </c>
      <c r="D102" s="75">
        <v>738.8</v>
      </c>
    </row>
    <row r="103" spans="1:5" ht="12.75" customHeight="1" x14ac:dyDescent="0.25">
      <c r="A103" s="69"/>
      <c r="B103" s="55" t="s">
        <v>152</v>
      </c>
      <c r="C103" s="75"/>
      <c r="D103" s="75"/>
    </row>
    <row r="104" spans="1:5" ht="12.75" customHeight="1" x14ac:dyDescent="0.25">
      <c r="A104" s="69"/>
      <c r="B104" s="55" t="s">
        <v>140</v>
      </c>
      <c r="C104" s="50"/>
      <c r="D104" s="50"/>
    </row>
    <row r="105" spans="1:5" ht="12.75" customHeight="1" x14ac:dyDescent="0.25">
      <c r="A105" s="69"/>
      <c r="B105" s="51" t="s">
        <v>145</v>
      </c>
      <c r="C105" s="49">
        <v>4.5</v>
      </c>
      <c r="D105" s="49">
        <v>4.4000000000000004</v>
      </c>
    </row>
    <row r="106" spans="1:5" ht="13.8" thickBot="1" x14ac:dyDescent="0.3">
      <c r="A106" s="77"/>
      <c r="B106" s="47" t="s">
        <v>139</v>
      </c>
      <c r="C106" s="46">
        <v>18.5</v>
      </c>
      <c r="D106" s="46"/>
    </row>
    <row r="107" spans="1:5" x14ac:dyDescent="0.25">
      <c r="A107" s="61" t="s">
        <v>198</v>
      </c>
      <c r="B107" s="73" t="s">
        <v>197</v>
      </c>
      <c r="C107" s="59">
        <f>C108+C109+C110</f>
        <v>364.7</v>
      </c>
      <c r="D107" s="59">
        <f>D108+D109+D110</f>
        <v>282.29999999999995</v>
      </c>
    </row>
    <row r="108" spans="1:5" ht="12.75" customHeight="1" x14ac:dyDescent="0.25">
      <c r="A108" s="84"/>
      <c r="B108" s="62" t="s">
        <v>153</v>
      </c>
      <c r="C108" s="56">
        <v>328.4</v>
      </c>
      <c r="D108" s="56">
        <v>267.89999999999998</v>
      </c>
      <c r="E108" s="85"/>
    </row>
    <row r="109" spans="1:5" ht="12.75" customHeight="1" x14ac:dyDescent="0.25">
      <c r="A109" s="84"/>
      <c r="B109" s="56" t="s">
        <v>145</v>
      </c>
      <c r="C109" s="50">
        <v>14.6</v>
      </c>
      <c r="D109" s="50">
        <v>14.4</v>
      </c>
    </row>
    <row r="110" spans="1:5" ht="13.8" thickBot="1" x14ac:dyDescent="0.3">
      <c r="A110" s="83"/>
      <c r="B110" s="66" t="s">
        <v>139</v>
      </c>
      <c r="C110" s="46">
        <v>21.7</v>
      </c>
      <c r="D110" s="46"/>
    </row>
    <row r="111" spans="1:5" ht="14.25" customHeight="1" x14ac:dyDescent="0.25">
      <c r="A111" s="69" t="s">
        <v>196</v>
      </c>
      <c r="B111" s="82" t="s">
        <v>195</v>
      </c>
      <c r="C111" s="81">
        <f>SUM(C112:C117)</f>
        <v>2270</v>
      </c>
      <c r="D111" s="81">
        <f>SUM(D112:D117)</f>
        <v>1723.8</v>
      </c>
    </row>
    <row r="112" spans="1:5" ht="12" customHeight="1" x14ac:dyDescent="0.25">
      <c r="A112" s="80"/>
      <c r="B112" s="55" t="s">
        <v>153</v>
      </c>
      <c r="C112" s="75">
        <v>1034.3</v>
      </c>
      <c r="D112" s="75">
        <v>854</v>
      </c>
    </row>
    <row r="113" spans="1:4" ht="0.75" hidden="1" customHeight="1" x14ac:dyDescent="0.25">
      <c r="A113" s="79"/>
      <c r="B113" s="55" t="s">
        <v>152</v>
      </c>
      <c r="C113" s="75"/>
      <c r="D113" s="75"/>
    </row>
    <row r="114" spans="1:4" ht="12" customHeight="1" x14ac:dyDescent="0.25">
      <c r="A114" s="69"/>
      <c r="B114" s="55" t="s">
        <v>151</v>
      </c>
      <c r="C114" s="75">
        <v>696.5</v>
      </c>
      <c r="D114" s="75">
        <v>513.20000000000005</v>
      </c>
    </row>
    <row r="115" spans="1:4" hidden="1" x14ac:dyDescent="0.25">
      <c r="A115" s="69"/>
      <c r="B115" s="51" t="s">
        <v>140</v>
      </c>
      <c r="C115" s="78"/>
      <c r="D115" s="78"/>
    </row>
    <row r="116" spans="1:4" x14ac:dyDescent="0.25">
      <c r="A116" s="69"/>
      <c r="B116" s="51" t="s">
        <v>145</v>
      </c>
      <c r="C116" s="49">
        <v>190.3</v>
      </c>
      <c r="D116" s="49">
        <v>139.6</v>
      </c>
    </row>
    <row r="117" spans="1:4" ht="13.8" thickBot="1" x14ac:dyDescent="0.3">
      <c r="A117" s="71"/>
      <c r="B117" s="47" t="s">
        <v>139</v>
      </c>
      <c r="C117" s="46">
        <v>348.9</v>
      </c>
      <c r="D117" s="46">
        <v>217</v>
      </c>
    </row>
    <row r="118" spans="1:4" x14ac:dyDescent="0.25">
      <c r="A118" s="61" t="s">
        <v>194</v>
      </c>
      <c r="B118" s="73" t="s">
        <v>193</v>
      </c>
      <c r="C118" s="59">
        <f>SUM(C119:C122)</f>
        <v>384.6</v>
      </c>
      <c r="D118" s="59">
        <f>SUM(D119:D122)</f>
        <v>298.3</v>
      </c>
    </row>
    <row r="119" spans="1:4" x14ac:dyDescent="0.25">
      <c r="A119" s="63"/>
      <c r="B119" s="55" t="s">
        <v>153</v>
      </c>
      <c r="C119" s="50">
        <v>81.099999999999994</v>
      </c>
      <c r="D119" s="50">
        <v>47.3</v>
      </c>
    </row>
    <row r="120" spans="1:4" x14ac:dyDescent="0.25">
      <c r="A120" s="69"/>
      <c r="B120" s="55" t="s">
        <v>151</v>
      </c>
      <c r="C120" s="50">
        <v>260</v>
      </c>
      <c r="D120" s="50">
        <v>217</v>
      </c>
    </row>
    <row r="121" spans="1:4" x14ac:dyDescent="0.25">
      <c r="A121" s="69"/>
      <c r="B121" s="51" t="s">
        <v>145</v>
      </c>
      <c r="C121" s="49">
        <v>9.5</v>
      </c>
      <c r="D121" s="49">
        <v>9.3000000000000007</v>
      </c>
    </row>
    <row r="122" spans="1:4" ht="13.8" thickBot="1" x14ac:dyDescent="0.3">
      <c r="A122" s="71"/>
      <c r="B122" s="47" t="s">
        <v>139</v>
      </c>
      <c r="C122" s="46">
        <v>34</v>
      </c>
      <c r="D122" s="46">
        <v>24.7</v>
      </c>
    </row>
    <row r="123" spans="1:4" x14ac:dyDescent="0.25">
      <c r="A123" s="61" t="s">
        <v>192</v>
      </c>
      <c r="B123" s="73" t="s">
        <v>191</v>
      </c>
      <c r="C123" s="59">
        <f>C124+C125+C126+C128+C127</f>
        <v>316.5</v>
      </c>
      <c r="D123" s="59">
        <f>D124+D125+D126+D128+D127</f>
        <v>286.8</v>
      </c>
    </row>
    <row r="124" spans="1:4" x14ac:dyDescent="0.25">
      <c r="A124" s="63"/>
      <c r="B124" s="55" t="s">
        <v>153</v>
      </c>
      <c r="C124" s="50">
        <v>214.7</v>
      </c>
      <c r="D124" s="50">
        <v>193.4</v>
      </c>
    </row>
    <row r="125" spans="1:4" hidden="1" x14ac:dyDescent="0.25">
      <c r="A125" s="69"/>
      <c r="B125" s="55" t="s">
        <v>151</v>
      </c>
      <c r="C125" s="50"/>
      <c r="D125" s="50"/>
    </row>
    <row r="126" spans="1:4" x14ac:dyDescent="0.25">
      <c r="A126" s="69"/>
      <c r="B126" s="55" t="s">
        <v>148</v>
      </c>
      <c r="C126" s="50">
        <v>93.7</v>
      </c>
      <c r="D126" s="50">
        <v>92.3</v>
      </c>
    </row>
    <row r="127" spans="1:4" x14ac:dyDescent="0.25">
      <c r="A127" s="69"/>
      <c r="B127" s="51" t="s">
        <v>145</v>
      </c>
      <c r="C127" s="49">
        <v>1.6</v>
      </c>
      <c r="D127" s="49">
        <v>1.1000000000000001</v>
      </c>
    </row>
    <row r="128" spans="1:4" ht="13.8" thickBot="1" x14ac:dyDescent="0.3">
      <c r="A128" s="71"/>
      <c r="B128" s="47" t="s">
        <v>139</v>
      </c>
      <c r="C128" s="46">
        <v>6.5</v>
      </c>
      <c r="D128" s="46"/>
    </row>
    <row r="129" spans="1:4" x14ac:dyDescent="0.25">
      <c r="A129" s="61" t="s">
        <v>190</v>
      </c>
      <c r="B129" s="73" t="s">
        <v>189</v>
      </c>
      <c r="C129" s="59">
        <f>SUM(C130:C134)</f>
        <v>1308</v>
      </c>
      <c r="D129" s="59">
        <f>SUM(D130:D134)</f>
        <v>1125.8</v>
      </c>
    </row>
    <row r="130" spans="1:4" ht="12" customHeight="1" x14ac:dyDescent="0.25">
      <c r="A130" s="63"/>
      <c r="B130" s="55" t="s">
        <v>153</v>
      </c>
      <c r="C130" s="50">
        <v>288.5</v>
      </c>
      <c r="D130" s="50">
        <v>154.80000000000001</v>
      </c>
    </row>
    <row r="131" spans="1:4" x14ac:dyDescent="0.25">
      <c r="A131" s="69"/>
      <c r="B131" s="55" t="s">
        <v>148</v>
      </c>
      <c r="C131" s="50">
        <v>1013.8</v>
      </c>
      <c r="D131" s="50">
        <v>967.3</v>
      </c>
    </row>
    <row r="132" spans="1:4" ht="21.75" customHeight="1" x14ac:dyDescent="0.25">
      <c r="A132" s="69"/>
      <c r="B132" s="72" t="s">
        <v>146</v>
      </c>
      <c r="C132" s="50"/>
      <c r="D132" s="50"/>
    </row>
    <row r="133" spans="1:4" ht="12.75" customHeight="1" x14ac:dyDescent="0.25">
      <c r="A133" s="69"/>
      <c r="B133" s="54" t="s">
        <v>186</v>
      </c>
      <c r="C133" s="62">
        <v>4.2</v>
      </c>
      <c r="D133" s="62">
        <v>3.7</v>
      </c>
    </row>
    <row r="134" spans="1:4" ht="13.8" thickBot="1" x14ac:dyDescent="0.3">
      <c r="A134" s="71"/>
      <c r="B134" s="47" t="s">
        <v>139</v>
      </c>
      <c r="C134" s="46">
        <v>1.5</v>
      </c>
      <c r="D134" s="46"/>
    </row>
    <row r="135" spans="1:4" x14ac:dyDescent="0.25">
      <c r="A135" s="61" t="s">
        <v>188</v>
      </c>
      <c r="B135" s="73" t="s">
        <v>187</v>
      </c>
      <c r="C135" s="59">
        <f>SUM(C136:C140)</f>
        <v>1631.4</v>
      </c>
      <c r="D135" s="59">
        <f>SUM(D136:D140)</f>
        <v>1375.8999999999999</v>
      </c>
    </row>
    <row r="136" spans="1:4" ht="12.75" customHeight="1" x14ac:dyDescent="0.25">
      <c r="A136" s="63"/>
      <c r="B136" s="55" t="s">
        <v>153</v>
      </c>
      <c r="C136" s="50">
        <v>592.6</v>
      </c>
      <c r="D136" s="50">
        <v>410.7</v>
      </c>
    </row>
    <row r="137" spans="1:4" x14ac:dyDescent="0.25">
      <c r="A137" s="69"/>
      <c r="B137" s="55" t="s">
        <v>148</v>
      </c>
      <c r="C137" s="50">
        <v>995.5</v>
      </c>
      <c r="D137" s="50">
        <v>952.9</v>
      </c>
    </row>
    <row r="138" spans="1:4" ht="23.25" customHeight="1" x14ac:dyDescent="0.25">
      <c r="A138" s="69"/>
      <c r="B138" s="72" t="s">
        <v>146</v>
      </c>
      <c r="C138" s="50"/>
      <c r="D138" s="50"/>
    </row>
    <row r="139" spans="1:4" ht="12.75" customHeight="1" x14ac:dyDescent="0.25">
      <c r="A139" s="69"/>
      <c r="B139" s="54" t="s">
        <v>186</v>
      </c>
      <c r="C139" s="62">
        <v>13.4</v>
      </c>
      <c r="D139" s="62">
        <v>11.7</v>
      </c>
    </row>
    <row r="140" spans="1:4" ht="13.8" thickBot="1" x14ac:dyDescent="0.3">
      <c r="A140" s="71"/>
      <c r="B140" s="47" t="s">
        <v>139</v>
      </c>
      <c r="C140" s="66">
        <v>29.9</v>
      </c>
      <c r="D140" s="66">
        <v>0.6</v>
      </c>
    </row>
    <row r="141" spans="1:4" x14ac:dyDescent="0.25">
      <c r="A141" s="61" t="s">
        <v>185</v>
      </c>
      <c r="B141" s="73" t="s">
        <v>184</v>
      </c>
      <c r="C141" s="59">
        <f>SUM(C142:C146)</f>
        <v>976</v>
      </c>
      <c r="D141" s="59">
        <f>SUM(D142:D146)</f>
        <v>818.4</v>
      </c>
    </row>
    <row r="142" spans="1:4" x14ac:dyDescent="0.25">
      <c r="A142" s="63"/>
      <c r="B142" s="55" t="s">
        <v>153</v>
      </c>
      <c r="C142" s="50">
        <v>325.2</v>
      </c>
      <c r="D142" s="50">
        <v>206.5</v>
      </c>
    </row>
    <row r="143" spans="1:4" x14ac:dyDescent="0.25">
      <c r="A143" s="69"/>
      <c r="B143" s="55" t="s">
        <v>148</v>
      </c>
      <c r="C143" s="50">
        <v>637.70000000000005</v>
      </c>
      <c r="D143" s="50">
        <v>611.1</v>
      </c>
    </row>
    <row r="144" spans="1:4" ht="24.75" customHeight="1" x14ac:dyDescent="0.25">
      <c r="A144" s="69"/>
      <c r="B144" s="72" t="s">
        <v>146</v>
      </c>
      <c r="C144" s="50"/>
      <c r="D144" s="50"/>
    </row>
    <row r="145" spans="1:4" ht="14.25" customHeight="1" x14ac:dyDescent="0.25">
      <c r="A145" s="69"/>
      <c r="B145" s="54" t="s">
        <v>145</v>
      </c>
      <c r="C145" s="62">
        <v>0.8</v>
      </c>
      <c r="D145" s="62">
        <v>0.8</v>
      </c>
    </row>
    <row r="146" spans="1:4" ht="13.8" thickBot="1" x14ac:dyDescent="0.3">
      <c r="A146" s="71"/>
      <c r="B146" s="47" t="s">
        <v>139</v>
      </c>
      <c r="C146" s="46">
        <v>12.3</v>
      </c>
      <c r="D146" s="46"/>
    </row>
    <row r="147" spans="1:4" x14ac:dyDescent="0.25">
      <c r="A147" s="61" t="s">
        <v>183</v>
      </c>
      <c r="B147" s="73" t="s">
        <v>182</v>
      </c>
      <c r="C147" s="59">
        <f>SUM(C148:C152)</f>
        <v>1253.3</v>
      </c>
      <c r="D147" s="59">
        <f>SUM(D148:D152)</f>
        <v>1067.5999999999999</v>
      </c>
    </row>
    <row r="148" spans="1:4" x14ac:dyDescent="0.25">
      <c r="A148" s="63"/>
      <c r="B148" s="55" t="s">
        <v>153</v>
      </c>
      <c r="C148" s="50">
        <v>372.8</v>
      </c>
      <c r="D148" s="50">
        <v>257.89999999999998</v>
      </c>
    </row>
    <row r="149" spans="1:4" x14ac:dyDescent="0.25">
      <c r="A149" s="69"/>
      <c r="B149" s="55" t="s">
        <v>148</v>
      </c>
      <c r="C149" s="50">
        <v>841.2</v>
      </c>
      <c r="D149" s="50">
        <v>804.6</v>
      </c>
    </row>
    <row r="150" spans="1:4" ht="26.25" customHeight="1" x14ac:dyDescent="0.25">
      <c r="A150" s="69"/>
      <c r="B150" s="72" t="s">
        <v>146</v>
      </c>
      <c r="C150" s="50"/>
      <c r="D150" s="50"/>
    </row>
    <row r="151" spans="1:4" ht="14.25" customHeight="1" x14ac:dyDescent="0.25">
      <c r="A151" s="69"/>
      <c r="B151" s="54" t="s">
        <v>145</v>
      </c>
      <c r="C151" s="62">
        <v>6.6</v>
      </c>
      <c r="D151" s="62">
        <v>5.0999999999999996</v>
      </c>
    </row>
    <row r="152" spans="1:4" ht="13.8" thickBot="1" x14ac:dyDescent="0.3">
      <c r="A152" s="71"/>
      <c r="B152" s="47" t="s">
        <v>139</v>
      </c>
      <c r="C152" s="46">
        <v>32.700000000000003</v>
      </c>
      <c r="D152" s="46"/>
    </row>
    <row r="153" spans="1:4" x14ac:dyDescent="0.25">
      <c r="A153" s="61" t="s">
        <v>181</v>
      </c>
      <c r="B153" s="73" t="s">
        <v>180</v>
      </c>
      <c r="C153" s="59">
        <f>SUM(C154:C158)</f>
        <v>782.00000000000011</v>
      </c>
      <c r="D153" s="59">
        <f>SUM(D154:D158)</f>
        <v>670</v>
      </c>
    </row>
    <row r="154" spans="1:4" ht="12" customHeight="1" x14ac:dyDescent="0.25">
      <c r="A154" s="63"/>
      <c r="B154" s="55" t="s">
        <v>153</v>
      </c>
      <c r="C154" s="50">
        <v>200</v>
      </c>
      <c r="D154" s="75">
        <v>126.3</v>
      </c>
    </row>
    <row r="155" spans="1:4" x14ac:dyDescent="0.25">
      <c r="A155" s="69"/>
      <c r="B155" s="55" t="s">
        <v>148</v>
      </c>
      <c r="C155" s="50">
        <v>566.6</v>
      </c>
      <c r="D155" s="75">
        <v>543.20000000000005</v>
      </c>
    </row>
    <row r="156" spans="1:4" ht="27" customHeight="1" x14ac:dyDescent="0.25">
      <c r="A156" s="69"/>
      <c r="B156" s="72" t="s">
        <v>146</v>
      </c>
      <c r="C156" s="50"/>
      <c r="D156" s="75"/>
    </row>
    <row r="157" spans="1:4" ht="14.25" customHeight="1" x14ac:dyDescent="0.25">
      <c r="A157" s="69"/>
      <c r="B157" s="54" t="s">
        <v>145</v>
      </c>
      <c r="C157" s="62">
        <v>4.2</v>
      </c>
      <c r="D157" s="62">
        <v>0.5</v>
      </c>
    </row>
    <row r="158" spans="1:4" ht="13.8" thickBot="1" x14ac:dyDescent="0.3">
      <c r="A158" s="71"/>
      <c r="B158" s="47" t="s">
        <v>139</v>
      </c>
      <c r="C158" s="46">
        <v>11.2</v>
      </c>
      <c r="D158" s="46"/>
    </row>
    <row r="159" spans="1:4" x14ac:dyDescent="0.25">
      <c r="A159" s="61" t="s">
        <v>179</v>
      </c>
      <c r="B159" s="73" t="s">
        <v>178</v>
      </c>
      <c r="C159" s="59">
        <f>SUM(C160:C164)</f>
        <v>968.8</v>
      </c>
      <c r="D159" s="59">
        <f>SUM(D160:D164)</f>
        <v>852.6</v>
      </c>
    </row>
    <row r="160" spans="1:4" ht="13.2" customHeight="1" x14ac:dyDescent="0.25">
      <c r="A160" s="63"/>
      <c r="B160" s="55" t="s">
        <v>153</v>
      </c>
      <c r="C160" s="50">
        <v>198</v>
      </c>
      <c r="D160" s="50">
        <v>131.4</v>
      </c>
    </row>
    <row r="161" spans="1:4" x14ac:dyDescent="0.25">
      <c r="A161" s="69"/>
      <c r="B161" s="55" t="s">
        <v>148</v>
      </c>
      <c r="C161" s="50">
        <v>764.8</v>
      </c>
      <c r="D161" s="50">
        <v>721.2</v>
      </c>
    </row>
    <row r="162" spans="1:4" ht="25.5" customHeight="1" x14ac:dyDescent="0.25">
      <c r="A162" s="69"/>
      <c r="B162" s="72" t="s">
        <v>146</v>
      </c>
      <c r="C162" s="50"/>
      <c r="D162" s="50"/>
    </row>
    <row r="163" spans="1:4" ht="14.25" customHeight="1" x14ac:dyDescent="0.25">
      <c r="A163" s="69"/>
      <c r="B163" s="54" t="s">
        <v>145</v>
      </c>
      <c r="C163" s="62">
        <v>3.1</v>
      </c>
      <c r="D163" s="62"/>
    </row>
    <row r="164" spans="1:4" ht="13.8" thickBot="1" x14ac:dyDescent="0.3">
      <c r="A164" s="71"/>
      <c r="B164" s="47" t="s">
        <v>139</v>
      </c>
      <c r="C164" s="46">
        <v>2.9</v>
      </c>
      <c r="D164" s="46"/>
    </row>
    <row r="165" spans="1:4" x14ac:dyDescent="0.25">
      <c r="A165" s="61" t="s">
        <v>177</v>
      </c>
      <c r="B165" s="73" t="s">
        <v>176</v>
      </c>
      <c r="C165" s="59">
        <f>SUM(C166:C170)</f>
        <v>1908.5000000000002</v>
      </c>
      <c r="D165" s="59">
        <f>SUM(D166:D170)</f>
        <v>1577.4</v>
      </c>
    </row>
    <row r="166" spans="1:4" ht="12" customHeight="1" x14ac:dyDescent="0.25">
      <c r="A166" s="63"/>
      <c r="B166" s="55" t="s">
        <v>153</v>
      </c>
      <c r="C166" s="50">
        <v>576.9</v>
      </c>
      <c r="D166" s="50">
        <v>316.3</v>
      </c>
    </row>
    <row r="167" spans="1:4" x14ac:dyDescent="0.25">
      <c r="A167" s="69"/>
      <c r="B167" s="55" t="s">
        <v>148</v>
      </c>
      <c r="C167" s="50">
        <v>1300.4000000000001</v>
      </c>
      <c r="D167" s="50">
        <v>1242.2</v>
      </c>
    </row>
    <row r="168" spans="1:4" ht="27" customHeight="1" x14ac:dyDescent="0.25">
      <c r="A168" s="69"/>
      <c r="B168" s="72" t="s">
        <v>146</v>
      </c>
      <c r="C168" s="56"/>
      <c r="D168" s="56"/>
    </row>
    <row r="169" spans="1:4" ht="15" customHeight="1" x14ac:dyDescent="0.25">
      <c r="A169" s="69"/>
      <c r="B169" s="54" t="s">
        <v>145</v>
      </c>
      <c r="C169" s="62">
        <v>23.4</v>
      </c>
      <c r="D169" s="62">
        <v>18.899999999999999</v>
      </c>
    </row>
    <row r="170" spans="1:4" ht="13.8" thickBot="1" x14ac:dyDescent="0.3">
      <c r="A170" s="71"/>
      <c r="B170" s="47" t="s">
        <v>139</v>
      </c>
      <c r="C170" s="46">
        <v>7.8</v>
      </c>
      <c r="D170" s="46"/>
    </row>
    <row r="171" spans="1:4" x14ac:dyDescent="0.25">
      <c r="A171" s="61" t="s">
        <v>175</v>
      </c>
      <c r="B171" s="73" t="s">
        <v>174</v>
      </c>
      <c r="C171" s="59">
        <f>SUM(C172:C176)</f>
        <v>719.30000000000007</v>
      </c>
      <c r="D171" s="59">
        <f>SUM(D172:D176)</f>
        <v>612.20000000000005</v>
      </c>
    </row>
    <row r="172" spans="1:4" ht="12.75" customHeight="1" x14ac:dyDescent="0.25">
      <c r="A172" s="63"/>
      <c r="B172" s="55" t="s">
        <v>153</v>
      </c>
      <c r="C172" s="50">
        <v>263.10000000000002</v>
      </c>
      <c r="D172" s="50">
        <v>180.8</v>
      </c>
    </row>
    <row r="173" spans="1:4" x14ac:dyDescent="0.25">
      <c r="A173" s="69"/>
      <c r="B173" s="55" t="s">
        <v>148</v>
      </c>
      <c r="C173" s="50">
        <v>451.6</v>
      </c>
      <c r="D173" s="50">
        <v>431.4</v>
      </c>
    </row>
    <row r="174" spans="1:4" ht="26.25" customHeight="1" x14ac:dyDescent="0.25">
      <c r="A174" s="69"/>
      <c r="B174" s="72" t="s">
        <v>146</v>
      </c>
      <c r="C174" s="50"/>
      <c r="D174" s="50"/>
    </row>
    <row r="175" spans="1:4" ht="14.25" customHeight="1" x14ac:dyDescent="0.25">
      <c r="A175" s="69"/>
      <c r="B175" s="54" t="s">
        <v>145</v>
      </c>
      <c r="C175" s="62">
        <v>0.9</v>
      </c>
      <c r="D175" s="62"/>
    </row>
    <row r="176" spans="1:4" ht="13.8" thickBot="1" x14ac:dyDescent="0.3">
      <c r="A176" s="71"/>
      <c r="B176" s="47" t="s">
        <v>139</v>
      </c>
      <c r="C176" s="46">
        <v>3.7</v>
      </c>
      <c r="D176" s="46"/>
    </row>
    <row r="177" spans="1:4" x14ac:dyDescent="0.25">
      <c r="A177" s="61" t="s">
        <v>173</v>
      </c>
      <c r="B177" s="73" t="s">
        <v>172</v>
      </c>
      <c r="C177" s="59">
        <f>SUM(C178:C182)</f>
        <v>791.5</v>
      </c>
      <c r="D177" s="59">
        <f>SUM(D178:D182)</f>
        <v>622.09999999999991</v>
      </c>
    </row>
    <row r="178" spans="1:4" x14ac:dyDescent="0.25">
      <c r="A178" s="63"/>
      <c r="B178" s="55" t="s">
        <v>153</v>
      </c>
      <c r="C178" s="50">
        <v>373.4</v>
      </c>
      <c r="D178" s="50">
        <v>276.7</v>
      </c>
    </row>
    <row r="179" spans="1:4" x14ac:dyDescent="0.25">
      <c r="A179" s="69"/>
      <c r="B179" s="55" t="s">
        <v>151</v>
      </c>
      <c r="C179" s="50">
        <v>1.5</v>
      </c>
      <c r="D179" s="50"/>
    </row>
    <row r="180" spans="1:4" x14ac:dyDescent="0.25">
      <c r="A180" s="69"/>
      <c r="B180" s="55" t="s">
        <v>148</v>
      </c>
      <c r="C180" s="50">
        <v>351.9</v>
      </c>
      <c r="D180" s="50">
        <v>332.6</v>
      </c>
    </row>
    <row r="181" spans="1:4" x14ac:dyDescent="0.25">
      <c r="A181" s="69"/>
      <c r="B181" s="54" t="s">
        <v>145</v>
      </c>
      <c r="C181" s="49">
        <v>19.5</v>
      </c>
      <c r="D181" s="49">
        <v>12.8</v>
      </c>
    </row>
    <row r="182" spans="1:4" ht="13.8" thickBot="1" x14ac:dyDescent="0.3">
      <c r="A182" s="71"/>
      <c r="B182" s="47" t="s">
        <v>139</v>
      </c>
      <c r="C182" s="46">
        <v>45.2</v>
      </c>
      <c r="D182" s="46"/>
    </row>
    <row r="183" spans="1:4" x14ac:dyDescent="0.25">
      <c r="A183" s="61" t="s">
        <v>171</v>
      </c>
      <c r="B183" s="73" t="s">
        <v>170</v>
      </c>
      <c r="C183" s="59">
        <f>SUM(C184:C188)</f>
        <v>978.2</v>
      </c>
      <c r="D183" s="59">
        <f>SUM(D184:D188)</f>
        <v>827.7</v>
      </c>
    </row>
    <row r="184" spans="1:4" x14ac:dyDescent="0.25">
      <c r="A184" s="63"/>
      <c r="B184" s="55" t="s">
        <v>153</v>
      </c>
      <c r="C184" s="75">
        <v>575.4</v>
      </c>
      <c r="D184" s="75">
        <v>472.1</v>
      </c>
    </row>
    <row r="185" spans="1:4" x14ac:dyDescent="0.25">
      <c r="A185" s="69"/>
      <c r="B185" s="55" t="s">
        <v>151</v>
      </c>
      <c r="C185" s="50">
        <v>1.5</v>
      </c>
      <c r="D185" s="50"/>
    </row>
    <row r="186" spans="1:4" x14ac:dyDescent="0.25">
      <c r="A186" s="69"/>
      <c r="B186" s="55" t="s">
        <v>148</v>
      </c>
      <c r="C186" s="50">
        <v>346.3</v>
      </c>
      <c r="D186" s="50">
        <v>336.5</v>
      </c>
    </row>
    <row r="187" spans="1:4" x14ac:dyDescent="0.25">
      <c r="A187" s="69"/>
      <c r="B187" s="51" t="s">
        <v>145</v>
      </c>
      <c r="C187" s="49">
        <v>21.7</v>
      </c>
      <c r="D187" s="62">
        <v>19.100000000000001</v>
      </c>
    </row>
    <row r="188" spans="1:4" ht="13.8" thickBot="1" x14ac:dyDescent="0.3">
      <c r="A188" s="71"/>
      <c r="B188" s="47" t="s">
        <v>139</v>
      </c>
      <c r="C188" s="46">
        <v>33.299999999999997</v>
      </c>
      <c r="D188" s="46"/>
    </row>
    <row r="189" spans="1:4" x14ac:dyDescent="0.25">
      <c r="A189" s="61" t="s">
        <v>169</v>
      </c>
      <c r="B189" s="73" t="s">
        <v>168</v>
      </c>
      <c r="C189" s="59">
        <f>SUM(C190:C194)</f>
        <v>870.5</v>
      </c>
      <c r="D189" s="59">
        <f>SUM(D190:D194)</f>
        <v>709.3</v>
      </c>
    </row>
    <row r="190" spans="1:4" x14ac:dyDescent="0.25">
      <c r="A190" s="63"/>
      <c r="B190" s="55" t="s">
        <v>153</v>
      </c>
      <c r="C190" s="50">
        <v>447.7</v>
      </c>
      <c r="D190" s="50">
        <v>360.2</v>
      </c>
    </row>
    <row r="191" spans="1:4" x14ac:dyDescent="0.25">
      <c r="A191" s="69"/>
      <c r="B191" s="55" t="s">
        <v>151</v>
      </c>
      <c r="C191" s="50">
        <v>1.5</v>
      </c>
      <c r="D191" s="50"/>
    </row>
    <row r="192" spans="1:4" x14ac:dyDescent="0.25">
      <c r="A192" s="69"/>
      <c r="B192" s="55" t="s">
        <v>148</v>
      </c>
      <c r="C192" s="50">
        <v>348.4</v>
      </c>
      <c r="D192" s="50">
        <v>335.6</v>
      </c>
    </row>
    <row r="193" spans="1:4" x14ac:dyDescent="0.25">
      <c r="A193" s="69"/>
      <c r="B193" s="54" t="s">
        <v>145</v>
      </c>
      <c r="C193" s="49">
        <v>13.7</v>
      </c>
      <c r="D193" s="49">
        <v>13.5</v>
      </c>
    </row>
    <row r="194" spans="1:4" ht="13.8" thickBot="1" x14ac:dyDescent="0.3">
      <c r="A194" s="71"/>
      <c r="B194" s="47" t="s">
        <v>139</v>
      </c>
      <c r="C194" s="46">
        <v>59.2</v>
      </c>
      <c r="D194" s="46"/>
    </row>
    <row r="195" spans="1:4" x14ac:dyDescent="0.25">
      <c r="A195" s="61" t="s">
        <v>167</v>
      </c>
      <c r="B195" s="73" t="s">
        <v>166</v>
      </c>
      <c r="C195" s="76">
        <f>SUM(C196:C200)</f>
        <v>596.9</v>
      </c>
      <c r="D195" s="76">
        <f>SUM(D196:D200)</f>
        <v>529.40000000000009</v>
      </c>
    </row>
    <row r="196" spans="1:4" ht="15.6" customHeight="1" x14ac:dyDescent="0.25">
      <c r="A196" s="63"/>
      <c r="B196" s="55" t="s">
        <v>153</v>
      </c>
      <c r="C196" s="75">
        <v>488.9</v>
      </c>
      <c r="D196" s="75">
        <v>430.6</v>
      </c>
    </row>
    <row r="197" spans="1:4" ht="0.6" hidden="1" customHeight="1" x14ac:dyDescent="0.25">
      <c r="A197" s="69"/>
      <c r="B197" s="55" t="s">
        <v>151</v>
      </c>
      <c r="C197" s="50"/>
      <c r="D197" s="50"/>
    </row>
    <row r="198" spans="1:4" x14ac:dyDescent="0.25">
      <c r="A198" s="69"/>
      <c r="B198" s="55" t="s">
        <v>148</v>
      </c>
      <c r="C198" s="50">
        <v>26.5</v>
      </c>
      <c r="D198" s="50">
        <v>26.1</v>
      </c>
    </row>
    <row r="199" spans="1:4" x14ac:dyDescent="0.25">
      <c r="A199" s="69"/>
      <c r="B199" s="54" t="s">
        <v>145</v>
      </c>
      <c r="C199" s="49">
        <v>48.7</v>
      </c>
      <c r="D199" s="49">
        <v>48</v>
      </c>
    </row>
    <row r="200" spans="1:4" ht="13.8" thickBot="1" x14ac:dyDescent="0.3">
      <c r="A200" s="77"/>
      <c r="B200" s="47" t="s">
        <v>139</v>
      </c>
      <c r="C200" s="46">
        <v>32.799999999999997</v>
      </c>
      <c r="D200" s="46">
        <v>24.7</v>
      </c>
    </row>
    <row r="201" spans="1:4" x14ac:dyDescent="0.25">
      <c r="A201" s="61" t="s">
        <v>165</v>
      </c>
      <c r="B201" s="73" t="s">
        <v>164</v>
      </c>
      <c r="C201" s="76">
        <f>C202+C204+C205+C206+C207</f>
        <v>1117</v>
      </c>
      <c r="D201" s="76">
        <f>D202+D204+D205+D206+D207</f>
        <v>778.5</v>
      </c>
    </row>
    <row r="202" spans="1:4" ht="12" customHeight="1" x14ac:dyDescent="0.25">
      <c r="A202" s="63"/>
      <c r="B202" s="55" t="s">
        <v>153</v>
      </c>
      <c r="C202" s="75">
        <v>699.5</v>
      </c>
      <c r="D202" s="75">
        <v>532.9</v>
      </c>
    </row>
    <row r="203" spans="1:4" hidden="1" x14ac:dyDescent="0.25">
      <c r="A203" s="69"/>
      <c r="B203" s="55" t="s">
        <v>163</v>
      </c>
      <c r="C203" s="75"/>
      <c r="D203" s="75"/>
    </row>
    <row r="204" spans="1:4" x14ac:dyDescent="0.25">
      <c r="A204" s="69"/>
      <c r="B204" s="55" t="s">
        <v>151</v>
      </c>
      <c r="C204" s="75">
        <v>3</v>
      </c>
      <c r="D204" s="75"/>
    </row>
    <row r="205" spans="1:4" x14ac:dyDescent="0.25">
      <c r="A205" s="69"/>
      <c r="B205" s="55" t="s">
        <v>148</v>
      </c>
      <c r="C205" s="50">
        <v>26.3</v>
      </c>
      <c r="D205" s="50">
        <v>26</v>
      </c>
    </row>
    <row r="206" spans="1:4" x14ac:dyDescent="0.25">
      <c r="A206" s="69"/>
      <c r="B206" s="51" t="s">
        <v>145</v>
      </c>
      <c r="C206" s="49">
        <v>34.9</v>
      </c>
      <c r="D206" s="49">
        <v>34.5</v>
      </c>
    </row>
    <row r="207" spans="1:4" ht="13.8" thickBot="1" x14ac:dyDescent="0.3">
      <c r="A207" s="74"/>
      <c r="B207" s="47" t="s">
        <v>139</v>
      </c>
      <c r="C207" s="46">
        <v>353.3</v>
      </c>
      <c r="D207" s="46">
        <v>185.1</v>
      </c>
    </row>
    <row r="208" spans="1:4" x14ac:dyDescent="0.25">
      <c r="A208" s="65" t="s">
        <v>162</v>
      </c>
      <c r="B208" s="73" t="s">
        <v>161</v>
      </c>
      <c r="C208" s="59">
        <f>SUM(C209:C215)</f>
        <v>1186.5</v>
      </c>
      <c r="D208" s="59">
        <f>SUM(D209:D215)</f>
        <v>1051.8</v>
      </c>
    </row>
    <row r="209" spans="1:4" x14ac:dyDescent="0.25">
      <c r="A209" s="69"/>
      <c r="B209" s="56" t="s">
        <v>153</v>
      </c>
      <c r="C209" s="50">
        <v>10.1</v>
      </c>
      <c r="D209" s="50">
        <v>6.6</v>
      </c>
    </row>
    <row r="210" spans="1:4" x14ac:dyDescent="0.25">
      <c r="A210" s="69"/>
      <c r="B210" s="56" t="s">
        <v>151</v>
      </c>
      <c r="C210" s="50">
        <v>123.8</v>
      </c>
      <c r="D210" s="50">
        <v>115.3</v>
      </c>
    </row>
    <row r="211" spans="1:4" x14ac:dyDescent="0.25">
      <c r="A211" s="69"/>
      <c r="B211" s="56" t="s">
        <v>150</v>
      </c>
      <c r="C211" s="50">
        <v>520</v>
      </c>
      <c r="D211" s="50">
        <v>423.8</v>
      </c>
    </row>
    <row r="212" spans="1:4" x14ac:dyDescent="0.25">
      <c r="A212" s="69"/>
      <c r="B212" s="55" t="s">
        <v>148</v>
      </c>
      <c r="C212" s="50">
        <v>503.6</v>
      </c>
      <c r="D212" s="50">
        <v>490.9</v>
      </c>
    </row>
    <row r="213" spans="1:4" ht="21" x14ac:dyDescent="0.25">
      <c r="A213" s="69"/>
      <c r="B213" s="72" t="s">
        <v>146</v>
      </c>
      <c r="C213" s="50"/>
      <c r="D213" s="50"/>
    </row>
    <row r="214" spans="1:4" x14ac:dyDescent="0.25">
      <c r="A214" s="69"/>
      <c r="B214" s="54" t="s">
        <v>145</v>
      </c>
      <c r="C214" s="49">
        <v>1</v>
      </c>
      <c r="D214" s="49">
        <v>1</v>
      </c>
    </row>
    <row r="215" spans="1:4" ht="13.8" thickBot="1" x14ac:dyDescent="0.3">
      <c r="A215" s="71"/>
      <c r="B215" s="66" t="s">
        <v>139</v>
      </c>
      <c r="C215" s="46">
        <v>28</v>
      </c>
      <c r="D215" s="46">
        <v>14.2</v>
      </c>
    </row>
    <row r="216" spans="1:4" x14ac:dyDescent="0.25">
      <c r="A216" s="61" t="s">
        <v>160</v>
      </c>
      <c r="B216" s="64" t="s">
        <v>159</v>
      </c>
      <c r="C216" s="59">
        <f>C217+C218+C219</f>
        <v>267.39999999999998</v>
      </c>
      <c r="D216" s="59">
        <f>D217+D218+D219</f>
        <v>185.5</v>
      </c>
    </row>
    <row r="217" spans="1:4" x14ac:dyDescent="0.25">
      <c r="A217" s="63"/>
      <c r="B217" s="70" t="s">
        <v>153</v>
      </c>
      <c r="C217" s="50"/>
      <c r="D217" s="50"/>
    </row>
    <row r="218" spans="1:4" x14ac:dyDescent="0.25">
      <c r="A218" s="69"/>
      <c r="B218" s="56" t="s">
        <v>151</v>
      </c>
      <c r="C218" s="49">
        <v>260.39999999999998</v>
      </c>
      <c r="D218" s="62">
        <v>184.7</v>
      </c>
    </row>
    <row r="219" spans="1:4" ht="13.8" thickBot="1" x14ac:dyDescent="0.3">
      <c r="A219" s="69"/>
      <c r="B219" s="51" t="s">
        <v>139</v>
      </c>
      <c r="C219" s="49">
        <v>7</v>
      </c>
      <c r="D219" s="49">
        <v>0.8</v>
      </c>
    </row>
    <row r="220" spans="1:4" x14ac:dyDescent="0.25">
      <c r="A220" s="65" t="s">
        <v>158</v>
      </c>
      <c r="B220" s="64" t="s">
        <v>157</v>
      </c>
      <c r="C220" s="68">
        <f>C221</f>
        <v>82.9</v>
      </c>
      <c r="D220" s="68">
        <f>D221</f>
        <v>78.8</v>
      </c>
    </row>
    <row r="221" spans="1:4" ht="13.8" thickBot="1" x14ac:dyDescent="0.3">
      <c r="A221" s="67"/>
      <c r="B221" s="66" t="s">
        <v>153</v>
      </c>
      <c r="C221" s="46">
        <v>82.9</v>
      </c>
      <c r="D221" s="46">
        <v>78.8</v>
      </c>
    </row>
    <row r="222" spans="1:4" x14ac:dyDescent="0.25">
      <c r="A222" s="65" t="s">
        <v>156</v>
      </c>
      <c r="B222" s="60" t="s">
        <v>155</v>
      </c>
      <c r="C222" s="64">
        <f>C223</f>
        <v>20</v>
      </c>
      <c r="D222" s="64">
        <f>D223</f>
        <v>0</v>
      </c>
    </row>
    <row r="223" spans="1:4" ht="13.8" thickBot="1" x14ac:dyDescent="0.3">
      <c r="A223" s="63"/>
      <c r="B223" s="62" t="s">
        <v>153</v>
      </c>
      <c r="C223" s="49">
        <v>20</v>
      </c>
      <c r="D223" s="49"/>
    </row>
    <row r="224" spans="1:4" x14ac:dyDescent="0.25">
      <c r="A224" s="61"/>
      <c r="B224" s="60" t="s">
        <v>154</v>
      </c>
      <c r="C224" s="59">
        <f>SUM(C225:C239)</f>
        <v>39925.999999999993</v>
      </c>
      <c r="D224" s="59">
        <f>SUM(D225:D239)</f>
        <v>22447.799999999992</v>
      </c>
    </row>
    <row r="225" spans="1:4" x14ac:dyDescent="0.25">
      <c r="A225" s="58"/>
      <c r="B225" s="55" t="s">
        <v>153</v>
      </c>
      <c r="C225" s="50">
        <f>C17+C35+C40+C45+C50+C55+C60+C65+C70+C75+C80+C85+C90+C93+C98+C102+C108+C112+C119+C124+C130+C136+C142+C148+C154+C160+C166+C172+C178+C184+C190+C196+C202+C209+C217+C221+C223</f>
        <v>21726.899999999998</v>
      </c>
      <c r="D225" s="50">
        <f>D17+D35+D40+D45+D50+D55+D60+D65+D70+D75+D80+D85+D90+D93+D98+D102+D108+D112+D119+D124+D130+D136+D142+D148+D154+D160+D166+D172+D178+D184+D190+D196+D202+D209+D217+D221+D223</f>
        <v>11176.299999999997</v>
      </c>
    </row>
    <row r="226" spans="1:4" x14ac:dyDescent="0.25">
      <c r="A226" s="57"/>
      <c r="B226" s="55" t="s">
        <v>152</v>
      </c>
      <c r="C226" s="50">
        <f>C21+C113+C103</f>
        <v>572.6</v>
      </c>
      <c r="D226" s="50">
        <f>D21+D113+D103</f>
        <v>0</v>
      </c>
    </row>
    <row r="227" spans="1:4" x14ac:dyDescent="0.25">
      <c r="A227" s="52"/>
      <c r="B227" s="55" t="s">
        <v>151</v>
      </c>
      <c r="C227" s="50">
        <f>C22+C36+C41+C46+C51+C56+C61+C66+C71+C76+C81+C86+C91+C114+C120+C125+C179+C185+C191+C197+C204+C210+C218</f>
        <v>4016.7000000000003</v>
      </c>
      <c r="D227" s="50">
        <f>D22+D36+D41+D46+D51+D56+D61+D66+D71+D76+D81+D86+D91+D114+D120+D125+D179+D185+D191+D197+D204+D210+D218</f>
        <v>2086.1999999999998</v>
      </c>
    </row>
    <row r="228" spans="1:4" ht="12" customHeight="1" x14ac:dyDescent="0.25">
      <c r="A228" s="52"/>
      <c r="B228" s="56" t="s">
        <v>150</v>
      </c>
      <c r="C228" s="50">
        <f>C211</f>
        <v>520</v>
      </c>
      <c r="D228" s="50">
        <f>D211</f>
        <v>423.8</v>
      </c>
    </row>
    <row r="229" spans="1:4" hidden="1" x14ac:dyDescent="0.25">
      <c r="A229" s="52"/>
      <c r="B229" s="55" t="s">
        <v>149</v>
      </c>
      <c r="C229" s="50">
        <f>C24</f>
        <v>0</v>
      </c>
      <c r="D229" s="50">
        <f>D24</f>
        <v>0</v>
      </c>
    </row>
    <row r="230" spans="1:4" ht="12" customHeight="1" x14ac:dyDescent="0.25">
      <c r="A230" s="52"/>
      <c r="B230" s="55" t="s">
        <v>148</v>
      </c>
      <c r="C230" s="50">
        <f>C25+C126+C131+C137+C143+C149+C155+C161+C167+C173+C180+C186+C192+C198+C205+C212</f>
        <v>8385.7000000000007</v>
      </c>
      <c r="D230" s="50">
        <f>D25+D126+D131+D137+D143+D149+D155+D161+D167+D173+D180+D186+D192+D198+D205+D212</f>
        <v>7913.9</v>
      </c>
    </row>
    <row r="231" spans="1:4" ht="13.5" customHeight="1" x14ac:dyDescent="0.25">
      <c r="A231" s="52"/>
      <c r="B231" s="51" t="s">
        <v>147</v>
      </c>
      <c r="C231" s="49">
        <f>C26</f>
        <v>1707.8</v>
      </c>
      <c r="D231" s="49">
        <f>D26</f>
        <v>0</v>
      </c>
    </row>
    <row r="232" spans="1:4" ht="25.5" customHeight="1" x14ac:dyDescent="0.25">
      <c r="A232" s="52"/>
      <c r="B232" s="54" t="s">
        <v>146</v>
      </c>
      <c r="C232" s="49">
        <f>C27+C132+C138+C144+C150+C156+C162+C168+C174+C213</f>
        <v>0</v>
      </c>
      <c r="D232" s="49">
        <f>D27+D132+D138+D144+D150+D156+D162+D168+D174+D213</f>
        <v>0</v>
      </c>
    </row>
    <row r="233" spans="1:4" ht="14.25" customHeight="1" x14ac:dyDescent="0.25">
      <c r="A233" s="52"/>
      <c r="B233" s="54" t="s">
        <v>145</v>
      </c>
      <c r="C233" s="49">
        <f>C32+C37+C42+C47+C52+C57+C62+C67+C72+C77+C82+C87+C95+C99+C105+C109+C116+C121+C127+C133+C139+C145+C151+C157+C163+C169+C175+C181+C187+C193+C199+C206+C214</f>
        <v>1025.7000000000003</v>
      </c>
      <c r="D233" s="49">
        <f>D32+D37+D42+D47+D52+D57+D62+D67+D72+D77+D82+D87+D95+D99+D105+D109+D116+D121+D127+D133+D139+D145+D151+D157+D163+D169+D175+D181+D187+D193+D199+D206+D214</f>
        <v>349.6</v>
      </c>
    </row>
    <row r="234" spans="1:4" ht="12.75" customHeight="1" x14ac:dyDescent="0.25">
      <c r="A234" s="52"/>
      <c r="B234" s="51" t="s">
        <v>144</v>
      </c>
      <c r="C234" s="49">
        <f>C28</f>
        <v>121.8</v>
      </c>
      <c r="D234" s="49">
        <f t="shared" ref="D234:D236" si="0">D28</f>
        <v>3.5</v>
      </c>
    </row>
    <row r="235" spans="1:4" ht="12.75" customHeight="1" x14ac:dyDescent="0.25">
      <c r="A235" s="52"/>
      <c r="B235" s="51" t="s">
        <v>143</v>
      </c>
      <c r="C235" s="49">
        <f>C29</f>
        <v>17.899999999999999</v>
      </c>
      <c r="D235" s="49">
        <f t="shared" si="0"/>
        <v>17.600000000000001</v>
      </c>
    </row>
    <row r="236" spans="1:4" ht="27" customHeight="1" x14ac:dyDescent="0.25">
      <c r="A236" s="52"/>
      <c r="B236" s="53" t="s">
        <v>142</v>
      </c>
      <c r="C236" s="49">
        <f>C30</f>
        <v>169.1</v>
      </c>
      <c r="D236" s="49">
        <f t="shared" si="0"/>
        <v>2.2999999999999998</v>
      </c>
    </row>
    <row r="237" spans="1:4" ht="16.5" customHeight="1" x14ac:dyDescent="0.25">
      <c r="A237" s="52"/>
      <c r="B237" s="51" t="s">
        <v>141</v>
      </c>
      <c r="C237" s="49">
        <f>C94</f>
        <v>27.7</v>
      </c>
      <c r="D237" s="49">
        <f>D94</f>
        <v>0</v>
      </c>
    </row>
    <row r="238" spans="1:4" ht="12" customHeight="1" x14ac:dyDescent="0.25">
      <c r="A238" s="52"/>
      <c r="B238" s="51" t="s">
        <v>140</v>
      </c>
      <c r="C238" s="49">
        <f>C31+C104</f>
        <v>389.2</v>
      </c>
      <c r="D238" s="49">
        <f>D31+D104</f>
        <v>7.5</v>
      </c>
    </row>
    <row r="239" spans="1:4" ht="13.8" thickBot="1" x14ac:dyDescent="0.3">
      <c r="A239" s="48"/>
      <c r="B239" s="47" t="s">
        <v>139</v>
      </c>
      <c r="C239" s="46">
        <f>C33+C38+C43+C48+C53+C58+C63+C68+C73+C78+C83+C88+C96+C100+C106+C110+C117+C122+C128+C134+C140+C146+C152+C158+C164+C170+C176+C182+C188+C194+C200+C207+C215+C219</f>
        <v>1244.8999999999999</v>
      </c>
      <c r="D239" s="46">
        <f>D33+D38+D43+D48+D53+D58+D63+D68+D73+D78+D83+D88+D96+D100+D106+D110+D117+D122+D128+D134+D140+D146+D152+D158+D164+D170+D176+D182+D188+D194+D200+D207+D215+D219</f>
        <v>467.1</v>
      </c>
    </row>
    <row r="240" spans="1:4" ht="13.8" thickBot="1" x14ac:dyDescent="0.3">
      <c r="A240" s="45" t="s">
        <v>138</v>
      </c>
      <c r="B240" s="43" t="s">
        <v>137</v>
      </c>
      <c r="C240" s="43">
        <v>572.6</v>
      </c>
      <c r="D240" s="43"/>
    </row>
    <row r="241" spans="1:4" ht="13.8" thickBot="1" x14ac:dyDescent="0.3">
      <c r="A241" s="45"/>
      <c r="B241" s="44" t="s">
        <v>136</v>
      </c>
      <c r="C241" s="43">
        <f>C224+C240</f>
        <v>40498.599999999991</v>
      </c>
      <c r="D241" s="43">
        <f>D224+D240</f>
        <v>22447.799999999992</v>
      </c>
    </row>
  </sheetData>
  <mergeCells count="4">
    <mergeCell ref="A7:D7"/>
    <mergeCell ref="B8:D8"/>
    <mergeCell ref="C10:D11"/>
    <mergeCell ref="C2:E5"/>
  </mergeCells>
  <pageMargins left="1.1811023622047245" right="0.39370078740157483" top="0.74803149606299213" bottom="0.39370078740157483" header="0.31496062992125984" footer="0.31496062992125984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6"/>
  <sheetViews>
    <sheetView topLeftCell="A11" zoomScale="120" zoomScaleNormal="120" workbookViewId="0">
      <selection activeCell="H16" sqref="H16"/>
    </sheetView>
  </sheetViews>
  <sheetFormatPr defaultRowHeight="13.2" x14ac:dyDescent="0.25"/>
  <cols>
    <col min="1" max="1" width="13.5546875" customWidth="1"/>
    <col min="2" max="2" width="7.88671875" customWidth="1"/>
    <col min="3" max="3" width="50.77734375" customWidth="1"/>
    <col min="4" max="4" width="18.44140625" style="35" customWidth="1"/>
    <col min="5" max="5" width="21.77734375" style="35" customWidth="1"/>
  </cols>
  <sheetData>
    <row r="1" spans="1:8" ht="12.75" customHeight="1" x14ac:dyDescent="0.25">
      <c r="C1" s="313" t="s">
        <v>412</v>
      </c>
      <c r="D1" s="313"/>
      <c r="E1" s="313"/>
    </row>
    <row r="2" spans="1:8" x14ac:dyDescent="0.25">
      <c r="C2" s="313"/>
      <c r="D2" s="313"/>
      <c r="E2" s="313"/>
    </row>
    <row r="3" spans="1:8" ht="11.4" customHeight="1" x14ac:dyDescent="0.25">
      <c r="C3" s="313"/>
      <c r="D3" s="313"/>
      <c r="E3" s="313"/>
    </row>
    <row r="4" spans="1:8" hidden="1" x14ac:dyDescent="0.25">
      <c r="C4" s="313"/>
      <c r="D4" s="313"/>
      <c r="E4" s="313"/>
    </row>
    <row r="5" spans="1:8" ht="9.75" customHeight="1" x14ac:dyDescent="0.25"/>
    <row r="6" spans="1:8" ht="20.25" customHeight="1" x14ac:dyDescent="0.25">
      <c r="A6" s="248" t="s">
        <v>364</v>
      </c>
      <c r="B6" s="248"/>
      <c r="C6" s="248"/>
      <c r="D6" s="248"/>
      <c r="E6" s="248"/>
    </row>
    <row r="7" spans="1:8" ht="13.8" thickBot="1" x14ac:dyDescent="0.3">
      <c r="E7" s="229" t="s">
        <v>4</v>
      </c>
    </row>
    <row r="8" spans="1:8" x14ac:dyDescent="0.25">
      <c r="A8" s="280" t="s">
        <v>363</v>
      </c>
      <c r="B8" s="285" t="s">
        <v>362</v>
      </c>
      <c r="C8" s="285" t="s">
        <v>361</v>
      </c>
      <c r="D8" s="287" t="s">
        <v>360</v>
      </c>
      <c r="E8" s="288"/>
      <c r="F8" s="160"/>
      <c r="G8" s="160"/>
      <c r="H8" s="160"/>
    </row>
    <row r="9" spans="1:8" x14ac:dyDescent="0.25">
      <c r="A9" s="281"/>
      <c r="B9" s="286"/>
      <c r="C9" s="286"/>
      <c r="D9" s="384" t="s">
        <v>409</v>
      </c>
      <c r="E9" s="381" t="s">
        <v>410</v>
      </c>
      <c r="F9" s="160"/>
      <c r="G9" s="160"/>
      <c r="H9" s="160"/>
    </row>
    <row r="10" spans="1:8" ht="13.2" customHeight="1" x14ac:dyDescent="0.25">
      <c r="A10" s="281"/>
      <c r="B10" s="286"/>
      <c r="C10" s="286"/>
      <c r="D10" s="286"/>
      <c r="E10" s="382"/>
      <c r="F10" s="160"/>
      <c r="G10" s="160"/>
      <c r="H10" s="160"/>
    </row>
    <row r="11" spans="1:8" ht="13.2" customHeight="1" x14ac:dyDescent="0.25">
      <c r="A11" s="281"/>
      <c r="B11" s="286"/>
      <c r="C11" s="286"/>
      <c r="D11" s="286"/>
      <c r="E11" s="382"/>
      <c r="F11" s="160"/>
      <c r="G11" s="160"/>
      <c r="H11" s="160"/>
    </row>
    <row r="12" spans="1:8" x14ac:dyDescent="0.25">
      <c r="A12" s="281"/>
      <c r="B12" s="286"/>
      <c r="C12" s="286"/>
      <c r="D12" s="286"/>
      <c r="E12" s="382"/>
      <c r="F12" s="160"/>
      <c r="G12" s="160"/>
      <c r="H12" s="160"/>
    </row>
    <row r="13" spans="1:8" x14ac:dyDescent="0.25">
      <c r="A13" s="281"/>
      <c r="B13" s="286"/>
      <c r="C13" s="286"/>
      <c r="D13" s="286"/>
      <c r="E13" s="383"/>
      <c r="F13" s="160"/>
      <c r="G13" s="160"/>
      <c r="H13" s="160"/>
    </row>
    <row r="14" spans="1:8" x14ac:dyDescent="0.25">
      <c r="A14" s="159">
        <v>1</v>
      </c>
      <c r="B14" s="158">
        <v>2</v>
      </c>
      <c r="C14" s="158">
        <v>3</v>
      </c>
      <c r="D14" s="158">
        <v>4</v>
      </c>
      <c r="E14" s="158">
        <v>6</v>
      </c>
    </row>
    <row r="15" spans="1:8" ht="12.75" customHeight="1" x14ac:dyDescent="0.25">
      <c r="A15" s="366" t="s">
        <v>359</v>
      </c>
      <c r="B15" s="358" t="s">
        <v>268</v>
      </c>
      <c r="C15" s="364"/>
      <c r="D15" s="364"/>
      <c r="E15" s="365"/>
    </row>
    <row r="16" spans="1:8" ht="26.4" customHeight="1" x14ac:dyDescent="0.25">
      <c r="A16" s="367"/>
      <c r="B16" s="282" t="s">
        <v>358</v>
      </c>
      <c r="C16" s="135" t="s">
        <v>357</v>
      </c>
      <c r="D16" s="244">
        <v>0.4</v>
      </c>
      <c r="E16" s="244"/>
    </row>
    <row r="17" spans="1:5" ht="16.5" customHeight="1" x14ac:dyDescent="0.25">
      <c r="A17" s="367"/>
      <c r="B17" s="283"/>
      <c r="C17" s="119" t="s">
        <v>356</v>
      </c>
      <c r="D17" s="244">
        <v>15.2</v>
      </c>
      <c r="E17" s="244">
        <v>13.3</v>
      </c>
    </row>
    <row r="18" spans="1:5" ht="27" customHeight="1" x14ac:dyDescent="0.25">
      <c r="A18" s="367"/>
      <c r="B18" s="283"/>
      <c r="C18" s="135" t="s">
        <v>355</v>
      </c>
      <c r="D18" s="244">
        <v>0.6</v>
      </c>
      <c r="E18" s="244">
        <v>0.5</v>
      </c>
    </row>
    <row r="19" spans="1:5" x14ac:dyDescent="0.25">
      <c r="A19" s="367"/>
      <c r="B19" s="283"/>
      <c r="C19" s="119" t="s">
        <v>354</v>
      </c>
      <c r="D19" s="244">
        <v>8.4</v>
      </c>
      <c r="E19" s="244">
        <v>8.3000000000000007</v>
      </c>
    </row>
    <row r="20" spans="1:5" ht="12" customHeight="1" x14ac:dyDescent="0.25">
      <c r="A20" s="367"/>
      <c r="B20" s="283"/>
      <c r="C20" s="119" t="s">
        <v>353</v>
      </c>
      <c r="D20" s="244">
        <v>23.6</v>
      </c>
      <c r="E20" s="244">
        <v>23.3</v>
      </c>
    </row>
    <row r="21" spans="1:5" ht="12.75" hidden="1" customHeight="1" x14ac:dyDescent="0.25">
      <c r="A21" s="367"/>
      <c r="B21" s="283"/>
      <c r="C21" s="135" t="s">
        <v>312</v>
      </c>
      <c r="D21" s="244"/>
      <c r="E21" s="244"/>
    </row>
    <row r="22" spans="1:5" x14ac:dyDescent="0.25">
      <c r="A22" s="367"/>
      <c r="B22" s="283"/>
      <c r="C22" s="119" t="s">
        <v>352</v>
      </c>
      <c r="D22" s="244">
        <v>16.7</v>
      </c>
      <c r="E22" s="244">
        <v>16.5</v>
      </c>
    </row>
    <row r="23" spans="1:5" x14ac:dyDescent="0.25">
      <c r="A23" s="367"/>
      <c r="B23" s="284"/>
      <c r="C23" s="119" t="s">
        <v>351</v>
      </c>
      <c r="D23" s="244">
        <v>14.8</v>
      </c>
      <c r="E23" s="244">
        <v>13.8</v>
      </c>
    </row>
    <row r="24" spans="1:5" x14ac:dyDescent="0.25">
      <c r="A24" s="367"/>
      <c r="B24" s="282" t="s">
        <v>350</v>
      </c>
      <c r="C24" s="119" t="s">
        <v>349</v>
      </c>
      <c r="D24" s="244">
        <v>14.1</v>
      </c>
      <c r="E24" s="244">
        <v>12.4</v>
      </c>
    </row>
    <row r="25" spans="1:5" x14ac:dyDescent="0.25">
      <c r="A25" s="367"/>
      <c r="B25" s="376"/>
      <c r="C25" s="119" t="s">
        <v>348</v>
      </c>
      <c r="D25" s="244">
        <v>22.4</v>
      </c>
      <c r="E25" s="244">
        <v>13.9</v>
      </c>
    </row>
    <row r="26" spans="1:5" ht="12.75" customHeight="1" x14ac:dyDescent="0.25">
      <c r="A26" s="367"/>
      <c r="B26" s="282" t="s">
        <v>301</v>
      </c>
      <c r="C26" s="119" t="s">
        <v>266</v>
      </c>
      <c r="D26" s="244">
        <v>96.7</v>
      </c>
      <c r="E26" s="244">
        <v>24.6</v>
      </c>
    </row>
    <row r="27" spans="1:5" x14ac:dyDescent="0.25">
      <c r="A27" s="367"/>
      <c r="B27" s="283"/>
      <c r="C27" s="119" t="s">
        <v>300</v>
      </c>
      <c r="D27" s="244">
        <v>99</v>
      </c>
      <c r="E27" s="244">
        <v>71.099999999999994</v>
      </c>
    </row>
    <row r="28" spans="1:5" x14ac:dyDescent="0.25">
      <c r="A28" s="367"/>
      <c r="B28" s="283"/>
      <c r="C28" s="119" t="s">
        <v>347</v>
      </c>
      <c r="D28" s="244">
        <v>11.5</v>
      </c>
      <c r="E28" s="244">
        <v>11.3</v>
      </c>
    </row>
    <row r="29" spans="1:5" x14ac:dyDescent="0.25">
      <c r="A29" s="367"/>
      <c r="B29" s="157" t="s">
        <v>346</v>
      </c>
      <c r="C29" s="119" t="s">
        <v>345</v>
      </c>
      <c r="D29" s="244">
        <v>3.5</v>
      </c>
      <c r="E29" s="244">
        <v>3.4</v>
      </c>
    </row>
    <row r="30" spans="1:5" ht="27" customHeight="1" x14ac:dyDescent="0.25">
      <c r="A30" s="367"/>
      <c r="B30" s="282" t="s">
        <v>344</v>
      </c>
      <c r="C30" s="135" t="s">
        <v>343</v>
      </c>
      <c r="D30" s="244">
        <v>1.9</v>
      </c>
      <c r="E30" s="244"/>
    </row>
    <row r="31" spans="1:5" ht="28.5" customHeight="1" x14ac:dyDescent="0.25">
      <c r="A31" s="367"/>
      <c r="B31" s="324"/>
      <c r="C31" s="135" t="s">
        <v>342</v>
      </c>
      <c r="D31" s="244">
        <v>5.7</v>
      </c>
      <c r="E31" s="244">
        <v>4.9000000000000004</v>
      </c>
    </row>
    <row r="32" spans="1:5" x14ac:dyDescent="0.25">
      <c r="A32" s="367"/>
      <c r="B32" s="324"/>
      <c r="C32" s="119" t="s">
        <v>341</v>
      </c>
      <c r="D32" s="244">
        <v>20.5</v>
      </c>
      <c r="E32" s="244">
        <v>10.5</v>
      </c>
    </row>
    <row r="33" spans="1:5" x14ac:dyDescent="0.25">
      <c r="A33" s="367"/>
      <c r="B33" s="376"/>
      <c r="C33" s="119" t="s">
        <v>340</v>
      </c>
      <c r="D33" s="244">
        <v>29.3</v>
      </c>
      <c r="E33" s="244">
        <v>19.7</v>
      </c>
    </row>
    <row r="34" spans="1:5" x14ac:dyDescent="0.25">
      <c r="A34" s="367"/>
      <c r="B34" s="119"/>
      <c r="C34" s="156" t="s">
        <v>136</v>
      </c>
      <c r="D34" s="442">
        <f>SUM(D16:D33)</f>
        <v>384.29999999999995</v>
      </c>
      <c r="E34" s="442">
        <f>SUM(E16:E33)</f>
        <v>247.50000000000003</v>
      </c>
    </row>
    <row r="35" spans="1:5" ht="23.4" x14ac:dyDescent="0.25">
      <c r="A35" s="367"/>
      <c r="B35" s="372" t="s">
        <v>339</v>
      </c>
      <c r="C35" s="155" t="s">
        <v>338</v>
      </c>
      <c r="D35" s="443">
        <v>17.899999999999999</v>
      </c>
      <c r="E35" s="443">
        <v>17.600000000000001</v>
      </c>
    </row>
    <row r="36" spans="1:5" x14ac:dyDescent="0.25">
      <c r="A36" s="367"/>
      <c r="B36" s="373"/>
      <c r="C36" s="154" t="s">
        <v>136</v>
      </c>
      <c r="D36" s="444">
        <f>D35</f>
        <v>17.899999999999999</v>
      </c>
      <c r="E36" s="444">
        <f>E35</f>
        <v>17.600000000000001</v>
      </c>
    </row>
    <row r="37" spans="1:5" ht="27" customHeight="1" x14ac:dyDescent="0.25">
      <c r="A37" s="367"/>
      <c r="B37" s="379" t="s">
        <v>287</v>
      </c>
      <c r="C37" s="150" t="s">
        <v>337</v>
      </c>
      <c r="D37" s="445">
        <v>2.4</v>
      </c>
      <c r="E37" s="445">
        <v>2.2999999999999998</v>
      </c>
    </row>
    <row r="38" spans="1:5" x14ac:dyDescent="0.25">
      <c r="A38" s="367"/>
      <c r="B38" s="380"/>
      <c r="C38" s="153" t="s">
        <v>136</v>
      </c>
      <c r="D38" s="446">
        <f>D37</f>
        <v>2.4</v>
      </c>
      <c r="E38" s="446">
        <f>E37</f>
        <v>2.2999999999999998</v>
      </c>
    </row>
    <row r="39" spans="1:5" ht="13.2" customHeight="1" x14ac:dyDescent="0.25">
      <c r="A39" s="367"/>
      <c r="B39" s="273" t="s">
        <v>336</v>
      </c>
      <c r="C39" s="113" t="s">
        <v>145</v>
      </c>
      <c r="D39" s="463">
        <v>11.1</v>
      </c>
      <c r="E39" s="447">
        <v>3.1</v>
      </c>
    </row>
    <row r="40" spans="1:5" ht="13.8" thickBot="1" x14ac:dyDescent="0.3">
      <c r="A40" s="367"/>
      <c r="B40" s="274"/>
      <c r="C40" s="122" t="s">
        <v>136</v>
      </c>
      <c r="D40" s="448">
        <f>D39</f>
        <v>11.1</v>
      </c>
      <c r="E40" s="448">
        <f>E39</f>
        <v>3.1</v>
      </c>
    </row>
    <row r="41" spans="1:5" x14ac:dyDescent="0.25">
      <c r="A41" s="367"/>
      <c r="B41" s="152"/>
      <c r="C41" s="147" t="s">
        <v>335</v>
      </c>
      <c r="D41" s="477">
        <f>D34+D36+D38+D40</f>
        <v>415.69999999999993</v>
      </c>
      <c r="E41" s="449">
        <f>E34+E36+E38+E40</f>
        <v>270.50000000000006</v>
      </c>
    </row>
    <row r="42" spans="1:5" x14ac:dyDescent="0.25">
      <c r="A42" s="367"/>
      <c r="B42" s="268" t="s">
        <v>334</v>
      </c>
      <c r="C42" s="310"/>
      <c r="D42" s="310"/>
      <c r="E42" s="311"/>
    </row>
    <row r="43" spans="1:5" ht="22.5" customHeight="1" x14ac:dyDescent="0.25">
      <c r="A43" s="367"/>
      <c r="B43" s="298" t="s">
        <v>333</v>
      </c>
      <c r="C43" s="151" t="s">
        <v>332</v>
      </c>
      <c r="D43" s="244">
        <v>187.8</v>
      </c>
      <c r="E43" s="450"/>
    </row>
    <row r="44" spans="1:5" x14ac:dyDescent="0.25">
      <c r="A44" s="367"/>
      <c r="B44" s="323"/>
      <c r="C44" s="132" t="s">
        <v>331</v>
      </c>
      <c r="D44" s="244">
        <v>495</v>
      </c>
      <c r="E44" s="244"/>
    </row>
    <row r="45" spans="1:5" x14ac:dyDescent="0.25">
      <c r="A45" s="367"/>
      <c r="B45" s="323"/>
      <c r="C45" s="132" t="s">
        <v>263</v>
      </c>
      <c r="D45" s="244">
        <v>325.5</v>
      </c>
      <c r="E45" s="244"/>
    </row>
    <row r="46" spans="1:5" x14ac:dyDescent="0.25">
      <c r="A46" s="367"/>
      <c r="B46" s="323"/>
      <c r="C46" s="131" t="s">
        <v>136</v>
      </c>
      <c r="D46" s="451">
        <f>SUM(D43:D45)</f>
        <v>1008.3</v>
      </c>
      <c r="E46" s="451">
        <f>SUM(E43:E45)</f>
        <v>0</v>
      </c>
    </row>
    <row r="47" spans="1:5" ht="23.4" x14ac:dyDescent="0.25">
      <c r="A47" s="367"/>
      <c r="B47" s="377" t="s">
        <v>287</v>
      </c>
      <c r="C47" s="150" t="s">
        <v>330</v>
      </c>
      <c r="D47" s="478">
        <v>166.7</v>
      </c>
      <c r="E47" s="452"/>
    </row>
    <row r="48" spans="1:5" x14ac:dyDescent="0.25">
      <c r="A48" s="367"/>
      <c r="B48" s="378"/>
      <c r="C48" s="149" t="s">
        <v>136</v>
      </c>
      <c r="D48" s="453">
        <f>D47</f>
        <v>166.7</v>
      </c>
      <c r="E48" s="453">
        <f>E47</f>
        <v>0</v>
      </c>
    </row>
    <row r="49" spans="1:5" x14ac:dyDescent="0.25">
      <c r="A49" s="367"/>
      <c r="B49" s="273" t="s">
        <v>264</v>
      </c>
      <c r="C49" s="113" t="s">
        <v>145</v>
      </c>
      <c r="D49" s="463">
        <v>554.9</v>
      </c>
      <c r="E49" s="447"/>
    </row>
    <row r="50" spans="1:5" ht="13.8" thickBot="1" x14ac:dyDescent="0.3">
      <c r="A50" s="367"/>
      <c r="B50" s="274"/>
      <c r="C50" s="122" t="s">
        <v>136</v>
      </c>
      <c r="D50" s="448">
        <f>D49</f>
        <v>554.9</v>
      </c>
      <c r="E50" s="448">
        <f>E49</f>
        <v>0</v>
      </c>
    </row>
    <row r="51" spans="1:5" x14ac:dyDescent="0.25">
      <c r="A51" s="367"/>
      <c r="B51" s="148"/>
      <c r="C51" s="147" t="s">
        <v>329</v>
      </c>
      <c r="D51" s="454">
        <f>D46+D48+D50</f>
        <v>1729.9</v>
      </c>
      <c r="E51" s="454">
        <f>E46+E48+E50</f>
        <v>0</v>
      </c>
    </row>
    <row r="52" spans="1:5" x14ac:dyDescent="0.25">
      <c r="A52" s="367"/>
      <c r="B52" s="358" t="s">
        <v>262</v>
      </c>
      <c r="C52" s="359"/>
      <c r="D52" s="359"/>
      <c r="E52" s="360"/>
    </row>
    <row r="53" spans="1:5" x14ac:dyDescent="0.25">
      <c r="A53" s="367"/>
      <c r="B53" s="374" t="s">
        <v>258</v>
      </c>
      <c r="C53" s="123" t="s">
        <v>148</v>
      </c>
      <c r="D53" s="241">
        <v>117.4</v>
      </c>
      <c r="E53" s="241"/>
    </row>
    <row r="54" spans="1:5" x14ac:dyDescent="0.25">
      <c r="A54" s="367"/>
      <c r="B54" s="375"/>
      <c r="C54" s="146" t="s">
        <v>136</v>
      </c>
      <c r="D54" s="455">
        <f>D53</f>
        <v>117.4</v>
      </c>
      <c r="E54" s="455">
        <f>E53</f>
        <v>0</v>
      </c>
    </row>
    <row r="55" spans="1:5" x14ac:dyDescent="0.25">
      <c r="A55" s="367"/>
      <c r="B55" s="368" t="s">
        <v>258</v>
      </c>
      <c r="C55" s="145" t="s">
        <v>328</v>
      </c>
      <c r="D55" s="479">
        <v>121.8</v>
      </c>
      <c r="E55" s="456">
        <v>3.5</v>
      </c>
    </row>
    <row r="56" spans="1:5" x14ac:dyDescent="0.25">
      <c r="A56" s="367"/>
      <c r="B56" s="369"/>
      <c r="C56" s="144" t="s">
        <v>136</v>
      </c>
      <c r="D56" s="457">
        <f>D55</f>
        <v>121.8</v>
      </c>
      <c r="E56" s="457">
        <f>E55</f>
        <v>3.5</v>
      </c>
    </row>
    <row r="57" spans="1:5" x14ac:dyDescent="0.25">
      <c r="A57" s="367"/>
      <c r="B57" s="301" t="s">
        <v>258</v>
      </c>
      <c r="C57" s="138" t="s">
        <v>145</v>
      </c>
      <c r="D57" s="238">
        <v>18.600000000000001</v>
      </c>
      <c r="E57" s="238"/>
    </row>
    <row r="58" spans="1:5" x14ac:dyDescent="0.25">
      <c r="A58" s="367"/>
      <c r="B58" s="363"/>
      <c r="C58" s="108" t="s">
        <v>136</v>
      </c>
      <c r="D58" s="458">
        <f>D57</f>
        <v>18.600000000000001</v>
      </c>
      <c r="E58" s="458">
        <f>E57</f>
        <v>0</v>
      </c>
    </row>
    <row r="59" spans="1:5" ht="13.2" customHeight="1" x14ac:dyDescent="0.25">
      <c r="A59" s="367"/>
      <c r="B59" s="140"/>
      <c r="C59" s="141" t="s">
        <v>327</v>
      </c>
      <c r="D59" s="459">
        <f>D54+D56+D58</f>
        <v>257.8</v>
      </c>
      <c r="E59" s="459">
        <f>E54+E56+E58</f>
        <v>3.5</v>
      </c>
    </row>
    <row r="60" spans="1:5" x14ac:dyDescent="0.25">
      <c r="A60" s="367"/>
      <c r="B60" s="358" t="s">
        <v>326</v>
      </c>
      <c r="C60" s="364"/>
      <c r="D60" s="364"/>
      <c r="E60" s="365"/>
    </row>
    <row r="61" spans="1:5" ht="37.5" hidden="1" customHeight="1" x14ac:dyDescent="0.25">
      <c r="A61" s="367"/>
      <c r="B61" s="370" t="s">
        <v>325</v>
      </c>
      <c r="C61" s="143" t="s">
        <v>259</v>
      </c>
      <c r="D61" s="239"/>
      <c r="E61" s="239"/>
    </row>
    <row r="62" spans="1:5" hidden="1" x14ac:dyDescent="0.25">
      <c r="A62" s="367"/>
      <c r="B62" s="371"/>
      <c r="C62" s="142" t="s">
        <v>136</v>
      </c>
      <c r="D62" s="460">
        <f>D61</f>
        <v>0</v>
      </c>
      <c r="E62" s="460">
        <f>E61</f>
        <v>0</v>
      </c>
    </row>
    <row r="63" spans="1:5" x14ac:dyDescent="0.25">
      <c r="A63" s="367"/>
      <c r="B63" s="301" t="s">
        <v>317</v>
      </c>
      <c r="C63" s="138" t="s">
        <v>145</v>
      </c>
      <c r="D63" s="238"/>
      <c r="E63" s="238"/>
    </row>
    <row r="64" spans="1:5" x14ac:dyDescent="0.25">
      <c r="A64" s="367"/>
      <c r="B64" s="363"/>
      <c r="C64" s="108" t="s">
        <v>136</v>
      </c>
      <c r="D64" s="458">
        <f>D63</f>
        <v>0</v>
      </c>
      <c r="E64" s="458">
        <f>E63</f>
        <v>0</v>
      </c>
    </row>
    <row r="65" spans="1:12" x14ac:dyDescent="0.25">
      <c r="A65" s="367"/>
      <c r="B65" s="140"/>
      <c r="C65" s="141" t="s">
        <v>324</v>
      </c>
      <c r="D65" s="459">
        <f>D62+D64</f>
        <v>0</v>
      </c>
      <c r="E65" s="459">
        <f>E62+E64</f>
        <v>0</v>
      </c>
    </row>
    <row r="66" spans="1:12" x14ac:dyDescent="0.25">
      <c r="A66" s="367"/>
      <c r="B66" s="358" t="s">
        <v>323</v>
      </c>
      <c r="C66" s="364"/>
      <c r="D66" s="364"/>
      <c r="E66" s="365"/>
    </row>
    <row r="67" spans="1:12" x14ac:dyDescent="0.25">
      <c r="A67" s="367"/>
      <c r="B67" s="282" t="s">
        <v>267</v>
      </c>
      <c r="C67" s="119" t="s">
        <v>322</v>
      </c>
      <c r="D67" s="244">
        <v>318</v>
      </c>
      <c r="E67" s="244"/>
    </row>
    <row r="68" spans="1:12" x14ac:dyDescent="0.25">
      <c r="A68" s="367"/>
      <c r="B68" s="324"/>
      <c r="C68" s="118" t="s">
        <v>136</v>
      </c>
      <c r="D68" s="451">
        <f>D67</f>
        <v>318</v>
      </c>
      <c r="E68" s="451">
        <f>E67</f>
        <v>0</v>
      </c>
    </row>
    <row r="69" spans="1:12" x14ac:dyDescent="0.25">
      <c r="A69" s="367"/>
      <c r="B69" s="140"/>
      <c r="C69" s="141" t="s">
        <v>321</v>
      </c>
      <c r="D69" s="459">
        <f>D68</f>
        <v>318</v>
      </c>
      <c r="E69" s="459">
        <f>E68</f>
        <v>0</v>
      </c>
    </row>
    <row r="70" spans="1:12" x14ac:dyDescent="0.25">
      <c r="A70" s="367"/>
      <c r="B70" s="358" t="s">
        <v>320</v>
      </c>
      <c r="C70" s="364"/>
      <c r="D70" s="364"/>
      <c r="E70" s="365"/>
    </row>
    <row r="71" spans="1:12" ht="13.2" customHeight="1" x14ac:dyDescent="0.25">
      <c r="A71" s="367"/>
      <c r="B71" s="301" t="s">
        <v>290</v>
      </c>
      <c r="C71" s="138" t="s">
        <v>145</v>
      </c>
      <c r="D71" s="238">
        <v>16.3</v>
      </c>
      <c r="E71" s="238"/>
    </row>
    <row r="72" spans="1:12" x14ac:dyDescent="0.25">
      <c r="A72" s="367"/>
      <c r="B72" s="363"/>
      <c r="C72" s="108" t="s">
        <v>136</v>
      </c>
      <c r="D72" s="458">
        <f>D71</f>
        <v>16.3</v>
      </c>
      <c r="E72" s="458">
        <f>E71</f>
        <v>0</v>
      </c>
    </row>
    <row r="73" spans="1:12" x14ac:dyDescent="0.25">
      <c r="A73" s="367"/>
      <c r="B73" s="140"/>
      <c r="C73" s="139" t="s">
        <v>319</v>
      </c>
      <c r="D73" s="461">
        <f>D70+D72</f>
        <v>16.3</v>
      </c>
      <c r="E73" s="461">
        <f>E70+E72</f>
        <v>0</v>
      </c>
    </row>
    <row r="74" spans="1:12" x14ac:dyDescent="0.25">
      <c r="A74" s="367"/>
      <c r="B74" s="358" t="s">
        <v>318</v>
      </c>
      <c r="C74" s="364"/>
      <c r="D74" s="364"/>
      <c r="E74" s="365"/>
    </row>
    <row r="75" spans="1:12" ht="13.2" customHeight="1" x14ac:dyDescent="0.25">
      <c r="A75" s="367"/>
      <c r="B75" s="301" t="s">
        <v>317</v>
      </c>
      <c r="C75" s="138" t="s">
        <v>145</v>
      </c>
      <c r="D75" s="238"/>
      <c r="E75" s="238"/>
    </row>
    <row r="76" spans="1:12" x14ac:dyDescent="0.25">
      <c r="A76" s="367"/>
      <c r="B76" s="363"/>
      <c r="C76" s="108" t="s">
        <v>136</v>
      </c>
      <c r="D76" s="458">
        <f>D75</f>
        <v>0</v>
      </c>
      <c r="E76" s="458">
        <f>E75</f>
        <v>0</v>
      </c>
    </row>
    <row r="77" spans="1:12" ht="13.8" thickBot="1" x14ac:dyDescent="0.3">
      <c r="A77" s="367"/>
      <c r="B77" s="137"/>
      <c r="C77" s="136" t="s">
        <v>316</v>
      </c>
      <c r="D77" s="462">
        <f>D74+D76</f>
        <v>0</v>
      </c>
      <c r="E77" s="462">
        <f>E74+E76</f>
        <v>0</v>
      </c>
    </row>
    <row r="78" spans="1:12" ht="13.8" thickBot="1" x14ac:dyDescent="0.3">
      <c r="A78" s="255" t="s">
        <v>136</v>
      </c>
      <c r="B78" s="256"/>
      <c r="C78" s="256"/>
      <c r="D78" s="240">
        <f>D41+D51+D59+D65+D68+D73+D77</f>
        <v>2737.7000000000003</v>
      </c>
      <c r="E78" s="240">
        <f>E41+E51+E59+E65+E68+E73+E77</f>
        <v>274.00000000000006</v>
      </c>
      <c r="L78" s="35"/>
    </row>
    <row r="79" spans="1:12" ht="12.75" customHeight="1" x14ac:dyDescent="0.25">
      <c r="A79" s="259" t="s">
        <v>315</v>
      </c>
      <c r="B79" s="314" t="s">
        <v>268</v>
      </c>
      <c r="C79" s="296"/>
      <c r="D79" s="296"/>
      <c r="E79" s="297"/>
    </row>
    <row r="80" spans="1:12" x14ac:dyDescent="0.25">
      <c r="A80" s="259"/>
      <c r="B80" s="134" t="s">
        <v>313</v>
      </c>
      <c r="C80" s="135" t="s">
        <v>312</v>
      </c>
      <c r="D80" s="244">
        <v>2.5</v>
      </c>
      <c r="E80" s="244">
        <v>2.4</v>
      </c>
    </row>
    <row r="81" spans="1:5" ht="12.75" customHeight="1" x14ac:dyDescent="0.25">
      <c r="A81" s="259"/>
      <c r="B81" s="134" t="s">
        <v>311</v>
      </c>
      <c r="C81" s="133" t="s">
        <v>266</v>
      </c>
      <c r="D81" s="244">
        <v>13.2</v>
      </c>
      <c r="E81" s="244"/>
    </row>
    <row r="82" spans="1:5" ht="12.75" customHeight="1" x14ac:dyDescent="0.25">
      <c r="A82" s="259"/>
      <c r="B82" s="112"/>
      <c r="C82" s="120" t="s">
        <v>136</v>
      </c>
      <c r="D82" s="442">
        <f>SUM(D80:D81)</f>
        <v>15.7</v>
      </c>
      <c r="E82" s="442">
        <f>SUM(E80:E81)</f>
        <v>2.4</v>
      </c>
    </row>
    <row r="83" spans="1:5" ht="0.75" hidden="1" customHeight="1" x14ac:dyDescent="0.25">
      <c r="A83" s="259"/>
      <c r="B83" s="315" t="s">
        <v>265</v>
      </c>
      <c r="C83" s="316"/>
      <c r="D83" s="316"/>
      <c r="E83" s="317"/>
    </row>
    <row r="84" spans="1:5" ht="12.75" customHeight="1" x14ac:dyDescent="0.25">
      <c r="A84" s="259"/>
      <c r="B84" s="273" t="s">
        <v>264</v>
      </c>
      <c r="C84" s="113" t="s">
        <v>145</v>
      </c>
      <c r="D84" s="463"/>
      <c r="E84" s="463"/>
    </row>
    <row r="85" spans="1:5" ht="12.75" customHeight="1" thickBot="1" x14ac:dyDescent="0.3">
      <c r="A85" s="259"/>
      <c r="B85" s="274"/>
      <c r="C85" s="122" t="s">
        <v>136</v>
      </c>
      <c r="D85" s="448">
        <f>D84</f>
        <v>0</v>
      </c>
      <c r="E85" s="448">
        <f>E84</f>
        <v>0</v>
      </c>
    </row>
    <row r="86" spans="1:5" ht="13.8" thickBot="1" x14ac:dyDescent="0.3">
      <c r="A86" s="255" t="s">
        <v>241</v>
      </c>
      <c r="B86" s="256"/>
      <c r="C86" s="256"/>
      <c r="D86" s="240">
        <f>D82+D85</f>
        <v>15.7</v>
      </c>
      <c r="E86" s="240">
        <f>E82+E85</f>
        <v>2.4</v>
      </c>
    </row>
    <row r="87" spans="1:5" x14ac:dyDescent="0.25">
      <c r="A87" s="259" t="s">
        <v>314</v>
      </c>
      <c r="B87" s="314" t="s">
        <v>268</v>
      </c>
      <c r="C87" s="296"/>
      <c r="D87" s="296"/>
      <c r="E87" s="297"/>
    </row>
    <row r="88" spans="1:5" ht="12.75" customHeight="1" x14ac:dyDescent="0.25">
      <c r="A88" s="259"/>
      <c r="B88" s="134" t="s">
        <v>313</v>
      </c>
      <c r="C88" s="135" t="s">
        <v>312</v>
      </c>
      <c r="D88" s="244">
        <v>1</v>
      </c>
      <c r="E88" s="244">
        <v>1</v>
      </c>
    </row>
    <row r="89" spans="1:5" ht="12.75" customHeight="1" x14ac:dyDescent="0.25">
      <c r="A89" s="259"/>
      <c r="B89" s="134" t="s">
        <v>311</v>
      </c>
      <c r="C89" s="133" t="s">
        <v>266</v>
      </c>
      <c r="D89" s="244">
        <v>6.5</v>
      </c>
      <c r="E89" s="244"/>
    </row>
    <row r="90" spans="1:5" ht="12.75" customHeight="1" x14ac:dyDescent="0.25">
      <c r="A90" s="259"/>
      <c r="B90" s="112"/>
      <c r="C90" s="120" t="s">
        <v>136</v>
      </c>
      <c r="D90" s="442">
        <f>SUM(D88:D89)</f>
        <v>7.5</v>
      </c>
      <c r="E90" s="442">
        <f>SUM(E88:E89)</f>
        <v>1</v>
      </c>
    </row>
    <row r="91" spans="1:5" ht="1.5" hidden="1" customHeight="1" thickBot="1" x14ac:dyDescent="0.3">
      <c r="A91" s="259"/>
      <c r="B91" s="125"/>
      <c r="C91" s="124" t="s">
        <v>136</v>
      </c>
      <c r="D91" s="449">
        <f>SUM(D88:D90)</f>
        <v>15</v>
      </c>
      <c r="E91" s="449">
        <f>SUM(E88:E90)</f>
        <v>2</v>
      </c>
    </row>
    <row r="92" spans="1:5" ht="12.75" customHeight="1" x14ac:dyDescent="0.25">
      <c r="A92" s="259"/>
      <c r="B92" s="273" t="s">
        <v>264</v>
      </c>
      <c r="C92" s="113" t="s">
        <v>145</v>
      </c>
      <c r="D92" s="463"/>
      <c r="E92" s="463"/>
    </row>
    <row r="93" spans="1:5" ht="12.75" customHeight="1" thickBot="1" x14ac:dyDescent="0.3">
      <c r="A93" s="259"/>
      <c r="B93" s="274"/>
      <c r="C93" s="122" t="s">
        <v>136</v>
      </c>
      <c r="D93" s="448">
        <f>D92</f>
        <v>0</v>
      </c>
      <c r="E93" s="448">
        <f>E92</f>
        <v>0</v>
      </c>
    </row>
    <row r="94" spans="1:5" ht="13.8" thickBot="1" x14ac:dyDescent="0.3">
      <c r="A94" s="255" t="s">
        <v>241</v>
      </c>
      <c r="B94" s="256"/>
      <c r="C94" s="256"/>
      <c r="D94" s="240">
        <f>SUM(D90,D93)</f>
        <v>7.5</v>
      </c>
      <c r="E94" s="240">
        <f>E90+E93</f>
        <v>1</v>
      </c>
    </row>
    <row r="95" spans="1:5" ht="12.75" customHeight="1" x14ac:dyDescent="0.25">
      <c r="A95" s="259" t="s">
        <v>310</v>
      </c>
      <c r="B95" s="314" t="s">
        <v>268</v>
      </c>
      <c r="C95" s="296"/>
      <c r="D95" s="296"/>
      <c r="E95" s="297"/>
    </row>
    <row r="96" spans="1:5" ht="12.75" customHeight="1" x14ac:dyDescent="0.25">
      <c r="A96" s="259"/>
      <c r="B96" s="298" t="s">
        <v>301</v>
      </c>
      <c r="C96" s="121" t="s">
        <v>266</v>
      </c>
      <c r="D96" s="244">
        <v>7.9</v>
      </c>
      <c r="E96" s="244"/>
    </row>
    <row r="97" spans="1:5" x14ac:dyDescent="0.25">
      <c r="A97" s="259"/>
      <c r="B97" s="299"/>
      <c r="C97" s="112" t="s">
        <v>300</v>
      </c>
      <c r="D97" s="244">
        <v>11.5</v>
      </c>
      <c r="E97" s="244">
        <v>10.5</v>
      </c>
    </row>
    <row r="98" spans="1:5" ht="12.75" hidden="1" customHeight="1" x14ac:dyDescent="0.25">
      <c r="A98" s="259"/>
      <c r="B98" s="299"/>
      <c r="C98" s="121"/>
      <c r="D98" s="244"/>
      <c r="E98" s="244"/>
    </row>
    <row r="99" spans="1:5" ht="12.75" customHeight="1" x14ac:dyDescent="0.25">
      <c r="A99" s="259"/>
      <c r="B99" s="320"/>
      <c r="C99" s="120" t="s">
        <v>136</v>
      </c>
      <c r="D99" s="442">
        <f>SUM(D96:D98)</f>
        <v>19.399999999999999</v>
      </c>
      <c r="E99" s="442">
        <f>SUM(E96:E98)</f>
        <v>10.5</v>
      </c>
    </row>
    <row r="100" spans="1:5" ht="1.5" hidden="1" customHeight="1" thickBot="1" x14ac:dyDescent="0.3">
      <c r="A100" s="259"/>
      <c r="B100" s="315" t="s">
        <v>265</v>
      </c>
      <c r="C100" s="316"/>
      <c r="D100" s="316"/>
      <c r="E100" s="317"/>
    </row>
    <row r="101" spans="1:5" ht="12" customHeight="1" x14ac:dyDescent="0.25">
      <c r="A101" s="259"/>
      <c r="B101" s="273" t="s">
        <v>264</v>
      </c>
      <c r="C101" s="113" t="s">
        <v>145</v>
      </c>
      <c r="D101" s="463"/>
      <c r="E101" s="463"/>
    </row>
    <row r="102" spans="1:5" ht="12.75" customHeight="1" thickBot="1" x14ac:dyDescent="0.3">
      <c r="A102" s="259"/>
      <c r="B102" s="274"/>
      <c r="C102" s="122" t="s">
        <v>136</v>
      </c>
      <c r="D102" s="448">
        <f>D101</f>
        <v>0</v>
      </c>
      <c r="E102" s="448">
        <f>E101</f>
        <v>0</v>
      </c>
    </row>
    <row r="103" spans="1:5" ht="12" customHeight="1" thickBot="1" x14ac:dyDescent="0.3">
      <c r="A103" s="255" t="s">
        <v>241</v>
      </c>
      <c r="B103" s="256"/>
      <c r="C103" s="256"/>
      <c r="D103" s="240">
        <f>D99+D102</f>
        <v>19.399999999999999</v>
      </c>
      <c r="E103" s="240">
        <f>E99+E102</f>
        <v>10.5</v>
      </c>
    </row>
    <row r="104" spans="1:5" ht="12.75" customHeight="1" x14ac:dyDescent="0.25">
      <c r="A104" s="259" t="s">
        <v>309</v>
      </c>
      <c r="B104" s="314" t="s">
        <v>268</v>
      </c>
      <c r="C104" s="296"/>
      <c r="D104" s="296"/>
      <c r="E104" s="297"/>
    </row>
    <row r="105" spans="1:5" ht="12.75" customHeight="1" x14ac:dyDescent="0.25">
      <c r="A105" s="259"/>
      <c r="B105" s="298" t="s">
        <v>301</v>
      </c>
      <c r="C105" s="121" t="s">
        <v>266</v>
      </c>
      <c r="D105" s="244">
        <v>8.5</v>
      </c>
      <c r="E105" s="244"/>
    </row>
    <row r="106" spans="1:5" x14ac:dyDescent="0.25">
      <c r="A106" s="259"/>
      <c r="B106" s="299"/>
      <c r="C106" s="112" t="s">
        <v>300</v>
      </c>
      <c r="D106" s="244">
        <v>11.5</v>
      </c>
      <c r="E106" s="244">
        <v>10.5</v>
      </c>
    </row>
    <row r="107" spans="1:5" ht="12.75" hidden="1" customHeight="1" x14ac:dyDescent="0.25">
      <c r="A107" s="259"/>
      <c r="B107" s="299"/>
      <c r="C107" s="121"/>
      <c r="D107" s="244"/>
      <c r="E107" s="244"/>
    </row>
    <row r="108" spans="1:5" x14ac:dyDescent="0.25">
      <c r="A108" s="259"/>
      <c r="B108" s="320"/>
      <c r="C108" s="120" t="s">
        <v>136</v>
      </c>
      <c r="D108" s="442">
        <f>SUM(D105:D107)</f>
        <v>20</v>
      </c>
      <c r="E108" s="442">
        <f>SUM(E105:E107)</f>
        <v>10.5</v>
      </c>
    </row>
    <row r="109" spans="1:5" ht="2.25" hidden="1" customHeight="1" thickBot="1" x14ac:dyDescent="0.3">
      <c r="A109" s="259"/>
      <c r="B109" s="315" t="s">
        <v>265</v>
      </c>
      <c r="C109" s="316"/>
      <c r="D109" s="316"/>
      <c r="E109" s="317"/>
    </row>
    <row r="110" spans="1:5" ht="13.5" customHeight="1" x14ac:dyDescent="0.25">
      <c r="A110" s="259"/>
      <c r="B110" s="273" t="s">
        <v>264</v>
      </c>
      <c r="C110" s="113" t="s">
        <v>145</v>
      </c>
      <c r="D110" s="463"/>
      <c r="E110" s="463"/>
    </row>
    <row r="111" spans="1:5" ht="14.25" customHeight="1" thickBot="1" x14ac:dyDescent="0.3">
      <c r="A111" s="259"/>
      <c r="B111" s="274"/>
      <c r="C111" s="122" t="s">
        <v>136</v>
      </c>
      <c r="D111" s="448">
        <f>D110</f>
        <v>0</v>
      </c>
      <c r="E111" s="448">
        <f>E110</f>
        <v>0</v>
      </c>
    </row>
    <row r="112" spans="1:5" ht="13.8" thickBot="1" x14ac:dyDescent="0.3">
      <c r="A112" s="255" t="s">
        <v>241</v>
      </c>
      <c r="B112" s="256"/>
      <c r="C112" s="256"/>
      <c r="D112" s="240">
        <f>D108+D111</f>
        <v>20</v>
      </c>
      <c r="E112" s="240">
        <f>E108+E111</f>
        <v>10.5</v>
      </c>
    </row>
    <row r="113" spans="1:5" ht="12.75" customHeight="1" x14ac:dyDescent="0.25">
      <c r="A113" s="259" t="s">
        <v>308</v>
      </c>
      <c r="B113" s="314" t="s">
        <v>268</v>
      </c>
      <c r="C113" s="296"/>
      <c r="D113" s="296"/>
      <c r="E113" s="297"/>
    </row>
    <row r="114" spans="1:5" ht="12.75" customHeight="1" x14ac:dyDescent="0.25">
      <c r="A114" s="259"/>
      <c r="B114" s="298" t="s">
        <v>301</v>
      </c>
      <c r="C114" s="121" t="s">
        <v>266</v>
      </c>
      <c r="D114" s="244">
        <v>8.5</v>
      </c>
      <c r="E114" s="244"/>
    </row>
    <row r="115" spans="1:5" x14ac:dyDescent="0.25">
      <c r="A115" s="259"/>
      <c r="B115" s="299"/>
      <c r="C115" s="112" t="s">
        <v>300</v>
      </c>
      <c r="D115" s="244">
        <v>11.5</v>
      </c>
      <c r="E115" s="244">
        <v>10.5</v>
      </c>
    </row>
    <row r="116" spans="1:5" ht="0.75" hidden="1" customHeight="1" x14ac:dyDescent="0.25">
      <c r="A116" s="259"/>
      <c r="B116" s="299"/>
      <c r="C116" s="121"/>
      <c r="D116" s="244"/>
      <c r="E116" s="244"/>
    </row>
    <row r="117" spans="1:5" ht="11.25" customHeight="1" x14ac:dyDescent="0.25">
      <c r="A117" s="259"/>
      <c r="B117" s="320"/>
      <c r="C117" s="120" t="s">
        <v>136</v>
      </c>
      <c r="D117" s="442">
        <f>SUM(D114:D116)</f>
        <v>20</v>
      </c>
      <c r="E117" s="442">
        <f>SUM(E114:E116)</f>
        <v>10.5</v>
      </c>
    </row>
    <row r="118" spans="1:5" ht="0.75" hidden="1" customHeight="1" thickBot="1" x14ac:dyDescent="0.3">
      <c r="A118" s="259"/>
      <c r="B118" s="315" t="s">
        <v>265</v>
      </c>
      <c r="C118" s="316"/>
      <c r="D118" s="316"/>
      <c r="E118" s="317"/>
    </row>
    <row r="119" spans="1:5" ht="13.5" customHeight="1" x14ac:dyDescent="0.25">
      <c r="A119" s="259"/>
      <c r="B119" s="273" t="s">
        <v>264</v>
      </c>
      <c r="C119" s="113" t="s">
        <v>145</v>
      </c>
      <c r="D119" s="463"/>
      <c r="E119" s="463"/>
    </row>
    <row r="120" spans="1:5" ht="13.5" customHeight="1" thickBot="1" x14ac:dyDescent="0.3">
      <c r="A120" s="259"/>
      <c r="B120" s="274"/>
      <c r="C120" s="122" t="s">
        <v>136</v>
      </c>
      <c r="D120" s="448">
        <f>D119</f>
        <v>0</v>
      </c>
      <c r="E120" s="448">
        <f>E119</f>
        <v>0</v>
      </c>
    </row>
    <row r="121" spans="1:5" ht="13.8" thickBot="1" x14ac:dyDescent="0.3">
      <c r="A121" s="255" t="s">
        <v>241</v>
      </c>
      <c r="B121" s="256"/>
      <c r="C121" s="256"/>
      <c r="D121" s="240">
        <f>D117+D120</f>
        <v>20</v>
      </c>
      <c r="E121" s="240">
        <f>E117+E120</f>
        <v>10.5</v>
      </c>
    </row>
    <row r="122" spans="1:5" ht="12.75" customHeight="1" x14ac:dyDescent="0.25">
      <c r="A122" s="259" t="s">
        <v>307</v>
      </c>
      <c r="B122" s="314" t="s">
        <v>268</v>
      </c>
      <c r="C122" s="296"/>
      <c r="D122" s="296"/>
      <c r="E122" s="297"/>
    </row>
    <row r="123" spans="1:5" ht="12.75" customHeight="1" x14ac:dyDescent="0.25">
      <c r="A123" s="259"/>
      <c r="B123" s="298" t="s">
        <v>301</v>
      </c>
      <c r="C123" s="121" t="s">
        <v>266</v>
      </c>
      <c r="D123" s="244">
        <v>8.5</v>
      </c>
      <c r="E123" s="244"/>
    </row>
    <row r="124" spans="1:5" x14ac:dyDescent="0.25">
      <c r="A124" s="259"/>
      <c r="B124" s="299"/>
      <c r="C124" s="112" t="s">
        <v>300</v>
      </c>
      <c r="D124" s="244">
        <v>11.5</v>
      </c>
      <c r="E124" s="244">
        <v>10.5</v>
      </c>
    </row>
    <row r="125" spans="1:5" ht="12.75" hidden="1" customHeight="1" x14ac:dyDescent="0.25">
      <c r="A125" s="259"/>
      <c r="B125" s="299"/>
      <c r="C125" s="121"/>
      <c r="D125" s="244"/>
      <c r="E125" s="244"/>
    </row>
    <row r="126" spans="1:5" x14ac:dyDescent="0.25">
      <c r="A126" s="259"/>
      <c r="B126" s="320"/>
      <c r="C126" s="120" t="s">
        <v>136</v>
      </c>
      <c r="D126" s="442">
        <f>SUM(D123:D125)</f>
        <v>20</v>
      </c>
      <c r="E126" s="442">
        <f>SUM(E123:E125)</f>
        <v>10.5</v>
      </c>
    </row>
    <row r="127" spans="1:5" hidden="1" x14ac:dyDescent="0.25">
      <c r="A127" s="259"/>
      <c r="B127" s="315" t="s">
        <v>265</v>
      </c>
      <c r="C127" s="316"/>
      <c r="D127" s="316"/>
      <c r="E127" s="317"/>
    </row>
    <row r="128" spans="1:5" ht="12.75" customHeight="1" x14ac:dyDescent="0.25">
      <c r="A128" s="259"/>
      <c r="B128" s="273" t="s">
        <v>264</v>
      </c>
      <c r="C128" s="113" t="s">
        <v>145</v>
      </c>
      <c r="D128" s="463"/>
      <c r="E128" s="463"/>
    </row>
    <row r="129" spans="1:5" ht="13.5" customHeight="1" thickBot="1" x14ac:dyDescent="0.3">
      <c r="A129" s="259"/>
      <c r="B129" s="274"/>
      <c r="C129" s="122" t="s">
        <v>136</v>
      </c>
      <c r="D129" s="448">
        <f>D128</f>
        <v>0</v>
      </c>
      <c r="E129" s="448">
        <f>E128</f>
        <v>0</v>
      </c>
    </row>
    <row r="130" spans="1:5" ht="13.8" thickBot="1" x14ac:dyDescent="0.3">
      <c r="A130" s="255" t="s">
        <v>241</v>
      </c>
      <c r="B130" s="256"/>
      <c r="C130" s="256"/>
      <c r="D130" s="240">
        <f>D126+D129</f>
        <v>20</v>
      </c>
      <c r="E130" s="240">
        <f>E126+E129</f>
        <v>10.5</v>
      </c>
    </row>
    <row r="131" spans="1:5" ht="12.75" customHeight="1" x14ac:dyDescent="0.25">
      <c r="A131" s="259" t="s">
        <v>306</v>
      </c>
      <c r="B131" s="314" t="s">
        <v>268</v>
      </c>
      <c r="C131" s="296"/>
      <c r="D131" s="310"/>
      <c r="E131" s="311"/>
    </row>
    <row r="132" spans="1:5" ht="12.75" customHeight="1" x14ac:dyDescent="0.25">
      <c r="A132" s="259"/>
      <c r="B132" s="298" t="s">
        <v>301</v>
      </c>
      <c r="C132" s="121" t="s">
        <v>266</v>
      </c>
      <c r="D132" s="244">
        <v>4.7</v>
      </c>
      <c r="E132" s="244"/>
    </row>
    <row r="133" spans="1:5" x14ac:dyDescent="0.25">
      <c r="A133" s="259"/>
      <c r="B133" s="299"/>
      <c r="C133" s="112" t="s">
        <v>300</v>
      </c>
      <c r="D133" s="244">
        <v>6.2</v>
      </c>
      <c r="E133" s="244">
        <v>5.3</v>
      </c>
    </row>
    <row r="134" spans="1:5" ht="0.75" hidden="1" customHeight="1" x14ac:dyDescent="0.25">
      <c r="A134" s="259"/>
      <c r="B134" s="299"/>
      <c r="C134" s="121"/>
      <c r="D134" s="244"/>
      <c r="E134" s="244"/>
    </row>
    <row r="135" spans="1:5" x14ac:dyDescent="0.25">
      <c r="A135" s="259"/>
      <c r="B135" s="299"/>
      <c r="C135" s="120" t="s">
        <v>136</v>
      </c>
      <c r="D135" s="442">
        <f>SUM(D132:D134)</f>
        <v>10.9</v>
      </c>
      <c r="E135" s="442">
        <f>SUM(E132:E134)</f>
        <v>5.3</v>
      </c>
    </row>
    <row r="136" spans="1:5" hidden="1" x14ac:dyDescent="0.25">
      <c r="A136" s="259"/>
      <c r="B136" s="315" t="s">
        <v>265</v>
      </c>
      <c r="C136" s="316"/>
      <c r="D136" s="316"/>
      <c r="E136" s="317"/>
    </row>
    <row r="137" spans="1:5" ht="15" customHeight="1" x14ac:dyDescent="0.25">
      <c r="A137" s="259"/>
      <c r="B137" s="273" t="s">
        <v>264</v>
      </c>
      <c r="C137" s="113" t="s">
        <v>145</v>
      </c>
      <c r="D137" s="463"/>
      <c r="E137" s="463"/>
    </row>
    <row r="138" spans="1:5" ht="15" customHeight="1" thickBot="1" x14ac:dyDescent="0.3">
      <c r="A138" s="259"/>
      <c r="B138" s="274"/>
      <c r="C138" s="122" t="s">
        <v>136</v>
      </c>
      <c r="D138" s="448">
        <f>D137</f>
        <v>0</v>
      </c>
      <c r="E138" s="448">
        <f>E137</f>
        <v>0</v>
      </c>
    </row>
    <row r="139" spans="1:5" ht="16.5" customHeight="1" thickBot="1" x14ac:dyDescent="0.3">
      <c r="A139" s="255" t="s">
        <v>241</v>
      </c>
      <c r="B139" s="256"/>
      <c r="C139" s="256"/>
      <c r="D139" s="240">
        <f>D135+D138</f>
        <v>10.9</v>
      </c>
      <c r="E139" s="240">
        <f>E135+E138</f>
        <v>5.3</v>
      </c>
    </row>
    <row r="140" spans="1:5" ht="12.75" customHeight="1" x14ac:dyDescent="0.25">
      <c r="A140" s="259" t="s">
        <v>305</v>
      </c>
      <c r="B140" s="314" t="s">
        <v>268</v>
      </c>
      <c r="C140" s="296"/>
      <c r="D140" s="310"/>
      <c r="E140" s="311"/>
    </row>
    <row r="141" spans="1:5" ht="12.75" customHeight="1" x14ac:dyDescent="0.25">
      <c r="A141" s="259"/>
      <c r="B141" s="298" t="s">
        <v>301</v>
      </c>
      <c r="C141" s="121" t="s">
        <v>266</v>
      </c>
      <c r="D141" s="244">
        <v>4.7</v>
      </c>
      <c r="E141" s="244"/>
    </row>
    <row r="142" spans="1:5" x14ac:dyDescent="0.25">
      <c r="A142" s="259"/>
      <c r="B142" s="299"/>
      <c r="C142" s="112" t="s">
        <v>300</v>
      </c>
      <c r="D142" s="244">
        <v>11.3</v>
      </c>
      <c r="E142" s="244">
        <v>10.3</v>
      </c>
    </row>
    <row r="143" spans="1:5" ht="12.75" hidden="1" customHeight="1" x14ac:dyDescent="0.25">
      <c r="A143" s="259"/>
      <c r="B143" s="299"/>
      <c r="C143" s="121"/>
      <c r="D143" s="244"/>
      <c r="E143" s="244"/>
    </row>
    <row r="144" spans="1:5" ht="12.75" customHeight="1" x14ac:dyDescent="0.25">
      <c r="A144" s="259"/>
      <c r="B144" s="320"/>
      <c r="C144" s="120" t="s">
        <v>136</v>
      </c>
      <c r="D144" s="442">
        <f>SUM(D141:D143)</f>
        <v>16</v>
      </c>
      <c r="E144" s="442">
        <f>SUM(E141:E143)</f>
        <v>10.3</v>
      </c>
    </row>
    <row r="145" spans="1:5" ht="1.5" hidden="1" customHeight="1" thickBot="1" x14ac:dyDescent="0.3">
      <c r="A145" s="259"/>
      <c r="B145" s="315" t="s">
        <v>265</v>
      </c>
      <c r="C145" s="316"/>
      <c r="D145" s="316"/>
      <c r="E145" s="317"/>
    </row>
    <row r="146" spans="1:5" ht="14.25" customHeight="1" x14ac:dyDescent="0.25">
      <c r="A146" s="259"/>
      <c r="B146" s="273" t="s">
        <v>264</v>
      </c>
      <c r="C146" s="113" t="s">
        <v>145</v>
      </c>
      <c r="D146" s="463"/>
      <c r="E146" s="463"/>
    </row>
    <row r="147" spans="1:5" ht="13.5" customHeight="1" thickBot="1" x14ac:dyDescent="0.3">
      <c r="A147" s="259"/>
      <c r="B147" s="274"/>
      <c r="C147" s="122" t="s">
        <v>136</v>
      </c>
      <c r="D147" s="448">
        <f>D146</f>
        <v>0</v>
      </c>
      <c r="E147" s="448">
        <f>E146</f>
        <v>0</v>
      </c>
    </row>
    <row r="148" spans="1:5" ht="13.8" thickBot="1" x14ac:dyDescent="0.3">
      <c r="A148" s="255" t="s">
        <v>241</v>
      </c>
      <c r="B148" s="256"/>
      <c r="C148" s="256"/>
      <c r="D148" s="240">
        <f>D144+D147</f>
        <v>16</v>
      </c>
      <c r="E148" s="240">
        <f>E144+E147</f>
        <v>10.3</v>
      </c>
    </row>
    <row r="149" spans="1:5" ht="12.75" customHeight="1" x14ac:dyDescent="0.25">
      <c r="A149" s="259" t="s">
        <v>304</v>
      </c>
      <c r="B149" s="314" t="s">
        <v>268</v>
      </c>
      <c r="C149" s="296"/>
      <c r="D149" s="310"/>
      <c r="E149" s="311"/>
    </row>
    <row r="150" spans="1:5" ht="12.75" customHeight="1" x14ac:dyDescent="0.25">
      <c r="A150" s="259"/>
      <c r="B150" s="298" t="s">
        <v>301</v>
      </c>
      <c r="C150" s="121" t="s">
        <v>266</v>
      </c>
      <c r="D150" s="244">
        <v>4</v>
      </c>
      <c r="E150" s="244"/>
    </row>
    <row r="151" spans="1:5" x14ac:dyDescent="0.25">
      <c r="A151" s="259"/>
      <c r="B151" s="299"/>
      <c r="C151" s="112" t="s">
        <v>300</v>
      </c>
      <c r="D151" s="244">
        <v>6.6</v>
      </c>
      <c r="E151" s="244">
        <v>5.7</v>
      </c>
    </row>
    <row r="152" spans="1:5" ht="12.75" hidden="1" customHeight="1" x14ac:dyDescent="0.25">
      <c r="A152" s="259"/>
      <c r="B152" s="299"/>
      <c r="C152" s="126"/>
      <c r="D152" s="464"/>
      <c r="E152" s="464"/>
    </row>
    <row r="153" spans="1:5" ht="12.75" customHeight="1" x14ac:dyDescent="0.25">
      <c r="A153" s="259"/>
      <c r="B153" s="320"/>
      <c r="C153" s="120" t="s">
        <v>136</v>
      </c>
      <c r="D153" s="442">
        <f>SUM(D150:D152)</f>
        <v>10.6</v>
      </c>
      <c r="E153" s="442">
        <f>SUM(E150:E152)</f>
        <v>5.7</v>
      </c>
    </row>
    <row r="154" spans="1:5" ht="1.5" hidden="1" customHeight="1" thickBot="1" x14ac:dyDescent="0.3">
      <c r="A154" s="259"/>
      <c r="B154" s="315" t="s">
        <v>265</v>
      </c>
      <c r="C154" s="316"/>
      <c r="D154" s="316"/>
      <c r="E154" s="317"/>
    </row>
    <row r="155" spans="1:5" ht="14.25" customHeight="1" x14ac:dyDescent="0.25">
      <c r="A155" s="259"/>
      <c r="B155" s="273" t="s">
        <v>264</v>
      </c>
      <c r="C155" s="113" t="s">
        <v>145</v>
      </c>
      <c r="D155" s="463"/>
      <c r="E155" s="463"/>
    </row>
    <row r="156" spans="1:5" ht="12.75" customHeight="1" thickBot="1" x14ac:dyDescent="0.3">
      <c r="A156" s="259"/>
      <c r="B156" s="274"/>
      <c r="C156" s="122" t="s">
        <v>136</v>
      </c>
      <c r="D156" s="448">
        <f>D155</f>
        <v>0</v>
      </c>
      <c r="E156" s="448">
        <f>E155</f>
        <v>0</v>
      </c>
    </row>
    <row r="157" spans="1:5" ht="13.8" thickBot="1" x14ac:dyDescent="0.3">
      <c r="A157" s="255" t="s">
        <v>241</v>
      </c>
      <c r="B157" s="256"/>
      <c r="C157" s="256"/>
      <c r="D157" s="240">
        <f>D153+D156</f>
        <v>10.6</v>
      </c>
      <c r="E157" s="240">
        <f>E153+E156</f>
        <v>5.7</v>
      </c>
    </row>
    <row r="158" spans="1:5" ht="12.75" customHeight="1" x14ac:dyDescent="0.25">
      <c r="A158" s="259" t="s">
        <v>303</v>
      </c>
      <c r="B158" s="314" t="s">
        <v>268</v>
      </c>
      <c r="C158" s="296"/>
      <c r="D158" s="310"/>
      <c r="E158" s="311"/>
    </row>
    <row r="159" spans="1:5" ht="12.75" customHeight="1" x14ac:dyDescent="0.25">
      <c r="A159" s="259"/>
      <c r="B159" s="298" t="s">
        <v>301</v>
      </c>
      <c r="C159" s="121" t="s">
        <v>266</v>
      </c>
      <c r="D159" s="244">
        <v>3</v>
      </c>
      <c r="E159" s="244"/>
    </row>
    <row r="160" spans="1:5" x14ac:dyDescent="0.25">
      <c r="A160" s="259"/>
      <c r="B160" s="299"/>
      <c r="C160" s="112" t="s">
        <v>300</v>
      </c>
      <c r="D160" s="244">
        <v>6.6</v>
      </c>
      <c r="E160" s="244">
        <v>5.7</v>
      </c>
    </row>
    <row r="161" spans="1:5" ht="0.75" hidden="1" customHeight="1" x14ac:dyDescent="0.25">
      <c r="A161" s="259"/>
      <c r="B161" s="299"/>
      <c r="C161" s="121"/>
      <c r="D161" s="244"/>
      <c r="E161" s="244"/>
    </row>
    <row r="162" spans="1:5" ht="12.75" customHeight="1" x14ac:dyDescent="0.25">
      <c r="A162" s="259"/>
      <c r="B162" s="320"/>
      <c r="C162" s="120" t="s">
        <v>136</v>
      </c>
      <c r="D162" s="442">
        <f>SUM(D159:D161)</f>
        <v>9.6</v>
      </c>
      <c r="E162" s="442">
        <f>SUM(E159:E161)</f>
        <v>5.7</v>
      </c>
    </row>
    <row r="163" spans="1:5" ht="0.75" hidden="1" customHeight="1" x14ac:dyDescent="0.25">
      <c r="A163" s="259"/>
      <c r="B163" s="315" t="s">
        <v>265</v>
      </c>
      <c r="C163" s="316"/>
      <c r="D163" s="316"/>
      <c r="E163" s="317"/>
    </row>
    <row r="164" spans="1:5" ht="12.75" customHeight="1" x14ac:dyDescent="0.25">
      <c r="A164" s="259"/>
      <c r="B164" s="273" t="s">
        <v>264</v>
      </c>
      <c r="C164" s="113" t="s">
        <v>145</v>
      </c>
      <c r="D164" s="463"/>
      <c r="E164" s="463"/>
    </row>
    <row r="165" spans="1:5" ht="13.5" customHeight="1" thickBot="1" x14ac:dyDescent="0.3">
      <c r="A165" s="259"/>
      <c r="B165" s="274"/>
      <c r="C165" s="122" t="s">
        <v>136</v>
      </c>
      <c r="D165" s="448">
        <f>D164</f>
        <v>0</v>
      </c>
      <c r="E165" s="448">
        <f>E164</f>
        <v>0</v>
      </c>
    </row>
    <row r="166" spans="1:5" ht="13.8" thickBot="1" x14ac:dyDescent="0.3">
      <c r="A166" s="255" t="s">
        <v>241</v>
      </c>
      <c r="B166" s="256"/>
      <c r="C166" s="256"/>
      <c r="D166" s="240">
        <f>D162+D165</f>
        <v>9.6</v>
      </c>
      <c r="E166" s="240">
        <f>E162+E165</f>
        <v>5.7</v>
      </c>
    </row>
    <row r="167" spans="1:5" ht="12.75" customHeight="1" x14ac:dyDescent="0.25">
      <c r="A167" s="259" t="s">
        <v>302</v>
      </c>
      <c r="B167" s="314" t="s">
        <v>268</v>
      </c>
      <c r="C167" s="296"/>
      <c r="D167" s="310"/>
      <c r="E167" s="311"/>
    </row>
    <row r="168" spans="1:5" ht="12.75" customHeight="1" x14ac:dyDescent="0.25">
      <c r="A168" s="259"/>
      <c r="B168" s="298" t="s">
        <v>301</v>
      </c>
      <c r="C168" s="121" t="s">
        <v>266</v>
      </c>
      <c r="D168" s="244">
        <v>3</v>
      </c>
      <c r="E168" s="244"/>
    </row>
    <row r="169" spans="1:5" x14ac:dyDescent="0.25">
      <c r="A169" s="259"/>
      <c r="B169" s="299"/>
      <c r="C169" s="112" t="s">
        <v>300</v>
      </c>
      <c r="D169" s="244">
        <v>6.6</v>
      </c>
      <c r="E169" s="244">
        <v>5.7</v>
      </c>
    </row>
    <row r="170" spans="1:5" ht="0.75" hidden="1" customHeight="1" x14ac:dyDescent="0.25">
      <c r="A170" s="259"/>
      <c r="B170" s="299"/>
      <c r="C170" s="121"/>
      <c r="D170" s="244"/>
      <c r="E170" s="244"/>
    </row>
    <row r="171" spans="1:5" ht="12" customHeight="1" x14ac:dyDescent="0.25">
      <c r="A171" s="259"/>
      <c r="B171" s="320"/>
      <c r="C171" s="120" t="s">
        <v>136</v>
      </c>
      <c r="D171" s="442">
        <f>SUM(D168:D170)</f>
        <v>9.6</v>
      </c>
      <c r="E171" s="442">
        <f>SUM(E168:E170)</f>
        <v>5.7</v>
      </c>
    </row>
    <row r="172" spans="1:5" ht="0.75" hidden="1" customHeight="1" x14ac:dyDescent="0.25">
      <c r="A172" s="259"/>
      <c r="B172" s="315" t="s">
        <v>265</v>
      </c>
      <c r="C172" s="316"/>
      <c r="D172" s="316"/>
      <c r="E172" s="317"/>
    </row>
    <row r="173" spans="1:5" ht="12.75" customHeight="1" x14ac:dyDescent="0.25">
      <c r="A173" s="259"/>
      <c r="B173" s="273" t="s">
        <v>264</v>
      </c>
      <c r="C173" s="113" t="s">
        <v>145</v>
      </c>
      <c r="D173" s="463"/>
      <c r="E173" s="463"/>
    </row>
    <row r="174" spans="1:5" ht="15" customHeight="1" thickBot="1" x14ac:dyDescent="0.3">
      <c r="A174" s="259"/>
      <c r="B174" s="274"/>
      <c r="C174" s="122" t="s">
        <v>136</v>
      </c>
      <c r="D174" s="448">
        <f>D173</f>
        <v>0</v>
      </c>
      <c r="E174" s="448">
        <f>E173</f>
        <v>0</v>
      </c>
    </row>
    <row r="175" spans="1:5" ht="13.8" thickBot="1" x14ac:dyDescent="0.3">
      <c r="A175" s="255" t="s">
        <v>241</v>
      </c>
      <c r="B175" s="256"/>
      <c r="C175" s="256"/>
      <c r="D175" s="240">
        <f>D171+D174</f>
        <v>9.6</v>
      </c>
      <c r="E175" s="240">
        <f>E171+E174</f>
        <v>5.7</v>
      </c>
    </row>
    <row r="176" spans="1:5" x14ac:dyDescent="0.25">
      <c r="A176" s="258" t="s">
        <v>299</v>
      </c>
      <c r="B176" s="289" t="s">
        <v>268</v>
      </c>
      <c r="C176" s="289"/>
      <c r="D176" s="289"/>
      <c r="E176" s="289"/>
    </row>
    <row r="177" spans="1:5" x14ac:dyDescent="0.25">
      <c r="A177" s="278"/>
      <c r="B177" s="298" t="s">
        <v>298</v>
      </c>
      <c r="C177" s="132" t="s">
        <v>297</v>
      </c>
      <c r="D177" s="244">
        <v>798.6</v>
      </c>
      <c r="E177" s="244">
        <v>730.4</v>
      </c>
    </row>
    <row r="178" spans="1:5" ht="13.5" customHeight="1" thickBot="1" x14ac:dyDescent="0.3">
      <c r="A178" s="278"/>
      <c r="B178" s="323"/>
      <c r="C178" s="131" t="s">
        <v>136</v>
      </c>
      <c r="D178" s="451">
        <f>D177</f>
        <v>798.6</v>
      </c>
      <c r="E178" s="451">
        <f>E177</f>
        <v>730.4</v>
      </c>
    </row>
    <row r="179" spans="1:5" ht="13.5" customHeight="1" thickBot="1" x14ac:dyDescent="0.3">
      <c r="A179" s="255" t="s">
        <v>136</v>
      </c>
      <c r="B179" s="256"/>
      <c r="C179" s="256"/>
      <c r="D179" s="240">
        <f>D178</f>
        <v>798.6</v>
      </c>
      <c r="E179" s="240">
        <f>E178</f>
        <v>730.4</v>
      </c>
    </row>
    <row r="180" spans="1:5" ht="14.25" customHeight="1" x14ac:dyDescent="0.25">
      <c r="A180" s="292" t="s">
        <v>296</v>
      </c>
      <c r="B180" s="289" t="s">
        <v>291</v>
      </c>
      <c r="C180" s="289"/>
      <c r="D180" s="289"/>
      <c r="E180" s="289"/>
    </row>
    <row r="181" spans="1:5" ht="28.5" customHeight="1" x14ac:dyDescent="0.25">
      <c r="A181" s="293"/>
      <c r="B181" s="318" t="s">
        <v>295</v>
      </c>
      <c r="C181" s="130" t="s">
        <v>294</v>
      </c>
      <c r="D181" s="243">
        <v>27.7</v>
      </c>
      <c r="E181" s="243"/>
    </row>
    <row r="182" spans="1:5" ht="13.5" customHeight="1" x14ac:dyDescent="0.25">
      <c r="A182" s="293"/>
      <c r="B182" s="319"/>
      <c r="C182" s="106" t="s">
        <v>136</v>
      </c>
      <c r="D182" s="465">
        <f>D181</f>
        <v>27.7</v>
      </c>
      <c r="E182" s="465">
        <f>E181</f>
        <v>0</v>
      </c>
    </row>
    <row r="183" spans="1:5" ht="13.5" customHeight="1" x14ac:dyDescent="0.25">
      <c r="A183" s="293"/>
      <c r="B183" s="273" t="s">
        <v>290</v>
      </c>
      <c r="C183" s="113" t="s">
        <v>145</v>
      </c>
      <c r="D183" s="463">
        <v>4.5</v>
      </c>
      <c r="E183" s="463">
        <v>4.4000000000000004</v>
      </c>
    </row>
    <row r="184" spans="1:5" ht="13.5" customHeight="1" thickBot="1" x14ac:dyDescent="0.3">
      <c r="A184" s="294"/>
      <c r="B184" s="274"/>
      <c r="C184" s="122" t="s">
        <v>136</v>
      </c>
      <c r="D184" s="448">
        <f>D183</f>
        <v>4.5</v>
      </c>
      <c r="E184" s="448">
        <f>E183</f>
        <v>4.4000000000000004</v>
      </c>
    </row>
    <row r="185" spans="1:5" ht="12" customHeight="1" thickBot="1" x14ac:dyDescent="0.3">
      <c r="A185" s="255" t="s">
        <v>136</v>
      </c>
      <c r="B185" s="256"/>
      <c r="C185" s="256"/>
      <c r="D185" s="240">
        <f>D182+D184</f>
        <v>32.200000000000003</v>
      </c>
      <c r="E185" s="240">
        <f>E182+E184</f>
        <v>4.4000000000000004</v>
      </c>
    </row>
    <row r="186" spans="1:5" ht="12" customHeight="1" x14ac:dyDescent="0.25">
      <c r="A186" s="258" t="s">
        <v>293</v>
      </c>
      <c r="B186" s="289" t="s">
        <v>291</v>
      </c>
      <c r="C186" s="289"/>
      <c r="D186" s="289"/>
      <c r="E186" s="289"/>
    </row>
    <row r="187" spans="1:5" ht="12" customHeight="1" x14ac:dyDescent="0.25">
      <c r="A187" s="278"/>
      <c r="B187" s="273" t="s">
        <v>290</v>
      </c>
      <c r="C187" s="113" t="s">
        <v>145</v>
      </c>
      <c r="D187" s="463">
        <v>3.7</v>
      </c>
      <c r="E187" s="447">
        <v>3.7</v>
      </c>
    </row>
    <row r="188" spans="1:5" ht="12" customHeight="1" thickBot="1" x14ac:dyDescent="0.3">
      <c r="A188" s="279"/>
      <c r="B188" s="274"/>
      <c r="C188" s="122" t="s">
        <v>136</v>
      </c>
      <c r="D188" s="448">
        <f>D187</f>
        <v>3.7</v>
      </c>
      <c r="E188" s="448">
        <f>E187</f>
        <v>3.7</v>
      </c>
    </row>
    <row r="189" spans="1:5" ht="12" customHeight="1" thickBot="1" x14ac:dyDescent="0.3">
      <c r="A189" s="255" t="s">
        <v>136</v>
      </c>
      <c r="B189" s="256"/>
      <c r="C189" s="256"/>
      <c r="D189" s="240">
        <f>D188</f>
        <v>3.7</v>
      </c>
      <c r="E189" s="240">
        <f>E188</f>
        <v>3.7</v>
      </c>
    </row>
    <row r="190" spans="1:5" ht="12" customHeight="1" x14ac:dyDescent="0.25">
      <c r="A190" s="258" t="s">
        <v>292</v>
      </c>
      <c r="B190" s="289" t="s">
        <v>291</v>
      </c>
      <c r="C190" s="289"/>
      <c r="D190" s="289"/>
      <c r="E190" s="289"/>
    </row>
    <row r="191" spans="1:5" ht="12" customHeight="1" x14ac:dyDescent="0.25">
      <c r="A191" s="278"/>
      <c r="B191" s="273" t="s">
        <v>290</v>
      </c>
      <c r="C191" s="113" t="s">
        <v>145</v>
      </c>
      <c r="D191" s="463">
        <v>4.5</v>
      </c>
      <c r="E191" s="463">
        <v>4.4000000000000004</v>
      </c>
    </row>
    <row r="192" spans="1:5" ht="12" customHeight="1" thickBot="1" x14ac:dyDescent="0.3">
      <c r="A192" s="279"/>
      <c r="B192" s="274"/>
      <c r="C192" s="122" t="s">
        <v>136</v>
      </c>
      <c r="D192" s="448">
        <f>D191</f>
        <v>4.5</v>
      </c>
      <c r="E192" s="448">
        <f>E191</f>
        <v>4.4000000000000004</v>
      </c>
    </row>
    <row r="193" spans="1:5" ht="12" customHeight="1" thickBot="1" x14ac:dyDescent="0.3">
      <c r="A193" s="255" t="s">
        <v>136</v>
      </c>
      <c r="B193" s="256"/>
      <c r="C193" s="256"/>
      <c r="D193" s="240">
        <f>D192</f>
        <v>4.5</v>
      </c>
      <c r="E193" s="240">
        <f>E192</f>
        <v>4.4000000000000004</v>
      </c>
    </row>
    <row r="194" spans="1:5" ht="12" customHeight="1" x14ac:dyDescent="0.25">
      <c r="A194" s="258" t="s">
        <v>289</v>
      </c>
      <c r="B194" s="295" t="s">
        <v>265</v>
      </c>
      <c r="C194" s="296"/>
      <c r="D194" s="296"/>
      <c r="E194" s="297"/>
    </row>
    <row r="195" spans="1:5" ht="12" customHeight="1" x14ac:dyDescent="0.25">
      <c r="A195" s="278"/>
      <c r="B195" s="273" t="s">
        <v>264</v>
      </c>
      <c r="C195" s="113" t="s">
        <v>145</v>
      </c>
      <c r="D195" s="463">
        <v>14.6</v>
      </c>
      <c r="E195" s="463">
        <v>14.4</v>
      </c>
    </row>
    <row r="196" spans="1:5" ht="12" customHeight="1" thickBot="1" x14ac:dyDescent="0.3">
      <c r="A196" s="279"/>
      <c r="B196" s="274"/>
      <c r="C196" s="122" t="s">
        <v>136</v>
      </c>
      <c r="D196" s="448">
        <f>D195</f>
        <v>14.6</v>
      </c>
      <c r="E196" s="448">
        <f>E195</f>
        <v>14.4</v>
      </c>
    </row>
    <row r="197" spans="1:5" ht="12" customHeight="1" thickBot="1" x14ac:dyDescent="0.3">
      <c r="A197" s="255" t="s">
        <v>136</v>
      </c>
      <c r="B197" s="256"/>
      <c r="C197" s="256"/>
      <c r="D197" s="240">
        <f>D196</f>
        <v>14.6</v>
      </c>
      <c r="E197" s="240">
        <f>E196</f>
        <v>14.4</v>
      </c>
    </row>
    <row r="198" spans="1:5" ht="12.75" customHeight="1" x14ac:dyDescent="0.25">
      <c r="A198" s="292" t="s">
        <v>288</v>
      </c>
      <c r="B198" s="289" t="s">
        <v>268</v>
      </c>
      <c r="C198" s="289"/>
      <c r="D198" s="289"/>
      <c r="E198" s="289"/>
    </row>
    <row r="199" spans="1:5" x14ac:dyDescent="0.25">
      <c r="A199" s="293"/>
      <c r="B199" s="266" t="s">
        <v>267</v>
      </c>
      <c r="C199" s="121" t="s">
        <v>266</v>
      </c>
      <c r="D199" s="244">
        <v>3.5</v>
      </c>
      <c r="E199" s="244"/>
    </row>
    <row r="200" spans="1:5" x14ac:dyDescent="0.25">
      <c r="A200" s="293"/>
      <c r="B200" s="267"/>
      <c r="C200" s="120" t="s">
        <v>136</v>
      </c>
      <c r="D200" s="442">
        <f>D199</f>
        <v>3.5</v>
      </c>
      <c r="E200" s="442">
        <f>E199</f>
        <v>0</v>
      </c>
    </row>
    <row r="201" spans="1:5" x14ac:dyDescent="0.25">
      <c r="A201" s="293"/>
      <c r="B201" s="295" t="s">
        <v>265</v>
      </c>
      <c r="C201" s="296"/>
      <c r="D201" s="296"/>
      <c r="E201" s="297"/>
    </row>
    <row r="202" spans="1:5" x14ac:dyDescent="0.25">
      <c r="A202" s="293"/>
      <c r="B202" s="298" t="s">
        <v>287</v>
      </c>
      <c r="C202" s="112" t="s">
        <v>263</v>
      </c>
      <c r="D202" s="244">
        <v>244</v>
      </c>
      <c r="E202" s="244">
        <v>183.2</v>
      </c>
    </row>
    <row r="203" spans="1:5" x14ac:dyDescent="0.25">
      <c r="A203" s="293"/>
      <c r="B203" s="299"/>
      <c r="C203" s="129" t="s">
        <v>286</v>
      </c>
      <c r="D203" s="466">
        <v>449</v>
      </c>
      <c r="E203" s="466">
        <v>330</v>
      </c>
    </row>
    <row r="204" spans="1:5" x14ac:dyDescent="0.25">
      <c r="A204" s="293"/>
      <c r="B204" s="300"/>
      <c r="C204" s="120" t="s">
        <v>136</v>
      </c>
      <c r="D204" s="442">
        <f>D202+D203</f>
        <v>693</v>
      </c>
      <c r="E204" s="442">
        <f>E202+E203</f>
        <v>513.20000000000005</v>
      </c>
    </row>
    <row r="205" spans="1:5" x14ac:dyDescent="0.25">
      <c r="A205" s="293"/>
      <c r="B205" s="273" t="s">
        <v>264</v>
      </c>
      <c r="C205" s="113" t="s">
        <v>145</v>
      </c>
      <c r="D205" s="463">
        <v>190.3</v>
      </c>
      <c r="E205" s="463">
        <v>139.6</v>
      </c>
    </row>
    <row r="206" spans="1:5" ht="13.8" thickBot="1" x14ac:dyDescent="0.3">
      <c r="A206" s="294"/>
      <c r="B206" s="274"/>
      <c r="C206" s="122" t="s">
        <v>136</v>
      </c>
      <c r="D206" s="448">
        <f>D205</f>
        <v>190.3</v>
      </c>
      <c r="E206" s="448">
        <f>E205</f>
        <v>139.6</v>
      </c>
    </row>
    <row r="207" spans="1:5" ht="13.8" thickBot="1" x14ac:dyDescent="0.3">
      <c r="A207" s="255" t="s">
        <v>241</v>
      </c>
      <c r="B207" s="256"/>
      <c r="C207" s="257"/>
      <c r="D207" s="240">
        <f>D200+D204+D206</f>
        <v>886.8</v>
      </c>
      <c r="E207" s="240">
        <f>E200+E204+E206</f>
        <v>652.80000000000007</v>
      </c>
    </row>
    <row r="208" spans="1:5" ht="12.75" customHeight="1" x14ac:dyDescent="0.25">
      <c r="A208" s="258" t="s">
        <v>285</v>
      </c>
      <c r="B208" s="289" t="s">
        <v>268</v>
      </c>
      <c r="C208" s="289"/>
      <c r="D208" s="289"/>
      <c r="E208" s="289"/>
    </row>
    <row r="209" spans="1:5" x14ac:dyDescent="0.25">
      <c r="A209" s="259"/>
      <c r="B209" s="266" t="s">
        <v>267</v>
      </c>
      <c r="C209" s="121" t="s">
        <v>266</v>
      </c>
      <c r="D209" s="244">
        <v>2</v>
      </c>
      <c r="E209" s="244"/>
    </row>
    <row r="210" spans="1:5" x14ac:dyDescent="0.25">
      <c r="A210" s="259"/>
      <c r="B210" s="267"/>
      <c r="C210" s="120" t="s">
        <v>136</v>
      </c>
      <c r="D210" s="442">
        <f>D209</f>
        <v>2</v>
      </c>
      <c r="E210" s="442">
        <f>E209</f>
        <v>0</v>
      </c>
    </row>
    <row r="211" spans="1:5" x14ac:dyDescent="0.25">
      <c r="A211" s="259"/>
      <c r="B211" s="295" t="s">
        <v>265</v>
      </c>
      <c r="C211" s="296"/>
      <c r="D211" s="296"/>
      <c r="E211" s="297"/>
    </row>
    <row r="212" spans="1:5" x14ac:dyDescent="0.25">
      <c r="A212" s="259"/>
      <c r="B212" s="298" t="s">
        <v>264</v>
      </c>
      <c r="C212" s="112" t="s">
        <v>263</v>
      </c>
      <c r="D212" s="244">
        <v>258</v>
      </c>
      <c r="E212" s="244">
        <v>217</v>
      </c>
    </row>
    <row r="213" spans="1:5" x14ac:dyDescent="0.25">
      <c r="A213" s="259"/>
      <c r="B213" s="300"/>
      <c r="C213" s="120" t="s">
        <v>136</v>
      </c>
      <c r="D213" s="442">
        <f>D212</f>
        <v>258</v>
      </c>
      <c r="E213" s="442">
        <f>E212</f>
        <v>217</v>
      </c>
    </row>
    <row r="214" spans="1:5" x14ac:dyDescent="0.25">
      <c r="A214" s="259"/>
      <c r="B214" s="273" t="s">
        <v>264</v>
      </c>
      <c r="C214" s="113" t="s">
        <v>145</v>
      </c>
      <c r="D214" s="463">
        <v>9.5</v>
      </c>
      <c r="E214" s="463">
        <v>9.3000000000000007</v>
      </c>
    </row>
    <row r="215" spans="1:5" ht="13.8" thickBot="1" x14ac:dyDescent="0.3">
      <c r="A215" s="260"/>
      <c r="B215" s="274"/>
      <c r="C215" s="122" t="s">
        <v>136</v>
      </c>
      <c r="D215" s="448">
        <f>D214</f>
        <v>9.5</v>
      </c>
      <c r="E215" s="448">
        <f>E214</f>
        <v>9.3000000000000007</v>
      </c>
    </row>
    <row r="216" spans="1:5" ht="13.8" thickBot="1" x14ac:dyDescent="0.3">
      <c r="A216" s="255" t="s">
        <v>241</v>
      </c>
      <c r="B216" s="256"/>
      <c r="C216" s="257"/>
      <c r="D216" s="240">
        <f>D210+D213+D215</f>
        <v>269.5</v>
      </c>
      <c r="E216" s="240">
        <f>E210+E213+E215</f>
        <v>226.3</v>
      </c>
    </row>
    <row r="217" spans="1:5" x14ac:dyDescent="0.25">
      <c r="A217" s="258" t="s">
        <v>284</v>
      </c>
      <c r="B217" s="268" t="s">
        <v>262</v>
      </c>
      <c r="C217" s="269"/>
      <c r="D217" s="269"/>
      <c r="E217" s="270"/>
    </row>
    <row r="218" spans="1:5" x14ac:dyDescent="0.25">
      <c r="A218" s="278"/>
      <c r="B218" s="128" t="s">
        <v>283</v>
      </c>
      <c r="C218" s="123" t="s">
        <v>148</v>
      </c>
      <c r="D218" s="241">
        <v>93.7</v>
      </c>
      <c r="E218" s="241">
        <v>92.3</v>
      </c>
    </row>
    <row r="219" spans="1:5" x14ac:dyDescent="0.25">
      <c r="A219" s="278"/>
      <c r="B219" s="127"/>
      <c r="C219" s="115" t="s">
        <v>136</v>
      </c>
      <c r="D219" s="467">
        <f>D218</f>
        <v>93.7</v>
      </c>
      <c r="E219" s="467">
        <f>E218</f>
        <v>92.3</v>
      </c>
    </row>
    <row r="220" spans="1:5" ht="12.75" customHeight="1" x14ac:dyDescent="0.25">
      <c r="A220" s="233"/>
      <c r="B220" s="273" t="s">
        <v>258</v>
      </c>
      <c r="C220" s="113" t="s">
        <v>145</v>
      </c>
      <c r="D220" s="463">
        <v>1.6</v>
      </c>
      <c r="E220" s="463">
        <v>1.1000000000000001</v>
      </c>
    </row>
    <row r="221" spans="1:5" ht="13.8" thickBot="1" x14ac:dyDescent="0.3">
      <c r="A221" s="233"/>
      <c r="B221" s="274"/>
      <c r="C221" s="122" t="s">
        <v>136</v>
      </c>
      <c r="D221" s="448">
        <f>D220</f>
        <v>1.6</v>
      </c>
      <c r="E221" s="448">
        <f>E220</f>
        <v>1.1000000000000001</v>
      </c>
    </row>
    <row r="222" spans="1:5" ht="12.75" customHeight="1" thickBot="1" x14ac:dyDescent="0.3">
      <c r="A222" s="255" t="s">
        <v>241</v>
      </c>
      <c r="B222" s="256"/>
      <c r="C222" s="257"/>
      <c r="D222" s="240">
        <f>D219+D221</f>
        <v>95.3</v>
      </c>
      <c r="E222" s="240">
        <f>E219+E221</f>
        <v>93.399999999999991</v>
      </c>
    </row>
    <row r="223" spans="1:5" ht="0.75" hidden="1" customHeight="1" x14ac:dyDescent="0.25">
      <c r="A223" s="258" t="s">
        <v>414</v>
      </c>
      <c r="B223" s="263" t="s">
        <v>268</v>
      </c>
      <c r="C223" s="264"/>
      <c r="D223" s="264"/>
      <c r="E223" s="265"/>
    </row>
    <row r="224" spans="1:5" ht="12.75" hidden="1" customHeight="1" x14ac:dyDescent="0.25">
      <c r="A224" s="259"/>
      <c r="B224" s="271" t="s">
        <v>267</v>
      </c>
      <c r="C224" s="126" t="s">
        <v>266</v>
      </c>
      <c r="D224" s="464"/>
      <c r="E224" s="464"/>
    </row>
    <row r="225" spans="1:5" ht="12.75" hidden="1" customHeight="1" x14ac:dyDescent="0.25">
      <c r="A225" s="259"/>
      <c r="B225" s="272"/>
      <c r="C225" s="124" t="s">
        <v>136</v>
      </c>
      <c r="D225" s="449">
        <f>D224</f>
        <v>0</v>
      </c>
      <c r="E225" s="449">
        <f>E224</f>
        <v>0</v>
      </c>
    </row>
    <row r="226" spans="1:5" ht="12.75" customHeight="1" x14ac:dyDescent="0.25">
      <c r="A226" s="259"/>
      <c r="B226" s="268" t="s">
        <v>262</v>
      </c>
      <c r="C226" s="269"/>
      <c r="D226" s="269"/>
      <c r="E226" s="270"/>
    </row>
    <row r="227" spans="1:5" ht="15" customHeight="1" x14ac:dyDescent="0.25">
      <c r="A227" s="259"/>
      <c r="B227" s="290" t="s">
        <v>258</v>
      </c>
      <c r="C227" s="123" t="s">
        <v>148</v>
      </c>
      <c r="D227" s="241">
        <v>1013.8</v>
      </c>
      <c r="E227" s="241">
        <v>967.3</v>
      </c>
    </row>
    <row r="228" spans="1:5" ht="12.75" customHeight="1" x14ac:dyDescent="0.25">
      <c r="A228" s="259"/>
      <c r="B228" s="308"/>
      <c r="C228" s="115" t="s">
        <v>136</v>
      </c>
      <c r="D228" s="467">
        <f>D227</f>
        <v>1013.8</v>
      </c>
      <c r="E228" s="467">
        <f>E227</f>
        <v>967.3</v>
      </c>
    </row>
    <row r="229" spans="1:5" ht="0.75" customHeight="1" x14ac:dyDescent="0.25">
      <c r="A229" s="259"/>
      <c r="B229" s="261" t="s">
        <v>260</v>
      </c>
      <c r="C229" s="114" t="s">
        <v>259</v>
      </c>
      <c r="D229" s="239"/>
      <c r="E229" s="460"/>
    </row>
    <row r="230" spans="1:5" ht="12.75" hidden="1" customHeight="1" x14ac:dyDescent="0.25">
      <c r="A230" s="259"/>
      <c r="B230" s="262"/>
      <c r="C230" s="109" t="s">
        <v>136</v>
      </c>
      <c r="D230" s="460">
        <f>D229</f>
        <v>0</v>
      </c>
      <c r="E230" s="460">
        <f>E229</f>
        <v>0</v>
      </c>
    </row>
    <row r="231" spans="1:5" ht="12.75" customHeight="1" x14ac:dyDescent="0.25">
      <c r="A231" s="259"/>
      <c r="B231" s="273" t="s">
        <v>258</v>
      </c>
      <c r="C231" s="113" t="s">
        <v>145</v>
      </c>
      <c r="D231" s="463">
        <v>4.2</v>
      </c>
      <c r="E231" s="463">
        <v>3.7</v>
      </c>
    </row>
    <row r="232" spans="1:5" ht="12.75" customHeight="1" thickBot="1" x14ac:dyDescent="0.3">
      <c r="A232" s="260"/>
      <c r="B232" s="274"/>
      <c r="C232" s="122" t="s">
        <v>136</v>
      </c>
      <c r="D232" s="448">
        <f>D231</f>
        <v>4.2</v>
      </c>
      <c r="E232" s="448">
        <f>E231</f>
        <v>3.7</v>
      </c>
    </row>
    <row r="233" spans="1:5" ht="13.8" thickBot="1" x14ac:dyDescent="0.3">
      <c r="A233" s="305" t="s">
        <v>241</v>
      </c>
      <c r="B233" s="306"/>
      <c r="C233" s="307"/>
      <c r="D233" s="468">
        <f>D230+D228+D232</f>
        <v>1018</v>
      </c>
      <c r="E233" s="468">
        <f>E230+E228+E232</f>
        <v>971</v>
      </c>
    </row>
    <row r="234" spans="1:5" ht="12.75" customHeight="1" x14ac:dyDescent="0.25">
      <c r="A234" s="258" t="s">
        <v>282</v>
      </c>
      <c r="B234" s="275" t="s">
        <v>262</v>
      </c>
      <c r="C234" s="276"/>
      <c r="D234" s="276"/>
      <c r="E234" s="277"/>
    </row>
    <row r="235" spans="1:5" ht="15" customHeight="1" x14ac:dyDescent="0.25">
      <c r="A235" s="259"/>
      <c r="B235" s="290" t="s">
        <v>274</v>
      </c>
      <c r="C235" s="123" t="s">
        <v>272</v>
      </c>
      <c r="D235" s="241">
        <v>858.6</v>
      </c>
      <c r="E235" s="241">
        <v>820.5</v>
      </c>
    </row>
    <row r="236" spans="1:5" ht="15" customHeight="1" x14ac:dyDescent="0.25">
      <c r="A236" s="259"/>
      <c r="B236" s="312"/>
      <c r="C236" s="123" t="s">
        <v>276</v>
      </c>
      <c r="D236" s="128">
        <v>136.9</v>
      </c>
      <c r="E236" s="128">
        <v>132.4</v>
      </c>
    </row>
    <row r="237" spans="1:5" ht="12" customHeight="1" x14ac:dyDescent="0.25">
      <c r="A237" s="259"/>
      <c r="B237" s="308"/>
      <c r="C237" s="115" t="s">
        <v>136</v>
      </c>
      <c r="D237" s="467">
        <f>D235+D236</f>
        <v>995.5</v>
      </c>
      <c r="E237" s="467">
        <f>E235+E236</f>
        <v>952.9</v>
      </c>
    </row>
    <row r="238" spans="1:5" ht="1.5" customHeight="1" x14ac:dyDescent="0.25">
      <c r="A238" s="259"/>
      <c r="B238" s="261" t="s">
        <v>260</v>
      </c>
      <c r="C238" s="114" t="s">
        <v>259</v>
      </c>
      <c r="D238" s="239"/>
      <c r="E238" s="239"/>
    </row>
    <row r="239" spans="1:5" ht="13.5" hidden="1" customHeight="1" x14ac:dyDescent="0.25">
      <c r="A239" s="259"/>
      <c r="B239" s="262"/>
      <c r="C239" s="109" t="s">
        <v>136</v>
      </c>
      <c r="D239" s="460">
        <f>D238</f>
        <v>0</v>
      </c>
      <c r="E239" s="460">
        <f>E238</f>
        <v>0</v>
      </c>
    </row>
    <row r="240" spans="1:5" ht="13.5" customHeight="1" x14ac:dyDescent="0.25">
      <c r="A240" s="259"/>
      <c r="B240" s="273" t="s">
        <v>258</v>
      </c>
      <c r="C240" s="113" t="s">
        <v>145</v>
      </c>
      <c r="D240" s="463">
        <v>13.4</v>
      </c>
      <c r="E240" s="463">
        <v>11.7</v>
      </c>
    </row>
    <row r="241" spans="1:5" ht="13.5" customHeight="1" thickBot="1" x14ac:dyDescent="0.3">
      <c r="A241" s="260"/>
      <c r="B241" s="274"/>
      <c r="C241" s="122" t="s">
        <v>136</v>
      </c>
      <c r="D241" s="448">
        <f>D240</f>
        <v>13.4</v>
      </c>
      <c r="E241" s="448">
        <f>E240</f>
        <v>11.7</v>
      </c>
    </row>
    <row r="242" spans="1:5" ht="12.75" customHeight="1" thickBot="1" x14ac:dyDescent="0.3">
      <c r="A242" s="255" t="s">
        <v>241</v>
      </c>
      <c r="B242" s="256"/>
      <c r="C242" s="257"/>
      <c r="D242" s="240">
        <f>D237+D239+D241</f>
        <v>1008.9</v>
      </c>
      <c r="E242" s="240">
        <f>E237+E239+E241</f>
        <v>964.6</v>
      </c>
    </row>
    <row r="243" spans="1:5" ht="1.5" hidden="1" customHeight="1" x14ac:dyDescent="0.25">
      <c r="A243" s="258" t="s">
        <v>281</v>
      </c>
      <c r="B243" s="263" t="s">
        <v>268</v>
      </c>
      <c r="C243" s="264"/>
      <c r="D243" s="264"/>
      <c r="E243" s="265"/>
    </row>
    <row r="244" spans="1:5" ht="12.75" hidden="1" customHeight="1" x14ac:dyDescent="0.25">
      <c r="A244" s="259"/>
      <c r="B244" s="271" t="s">
        <v>267</v>
      </c>
      <c r="C244" s="126" t="s">
        <v>266</v>
      </c>
      <c r="D244" s="464"/>
      <c r="E244" s="464"/>
    </row>
    <row r="245" spans="1:5" ht="12.75" hidden="1" customHeight="1" x14ac:dyDescent="0.25">
      <c r="A245" s="259"/>
      <c r="B245" s="272"/>
      <c r="C245" s="124" t="s">
        <v>136</v>
      </c>
      <c r="D245" s="449">
        <f>D244</f>
        <v>0</v>
      </c>
      <c r="E245" s="449">
        <f>E244</f>
        <v>0</v>
      </c>
    </row>
    <row r="246" spans="1:5" x14ac:dyDescent="0.25">
      <c r="A246" s="259"/>
      <c r="B246" s="268" t="s">
        <v>262</v>
      </c>
      <c r="C246" s="269"/>
      <c r="D246" s="269"/>
      <c r="E246" s="270"/>
    </row>
    <row r="247" spans="1:5" x14ac:dyDescent="0.25">
      <c r="A247" s="259"/>
      <c r="B247" s="290" t="s">
        <v>274</v>
      </c>
      <c r="C247" s="123" t="s">
        <v>272</v>
      </c>
      <c r="D247" s="241">
        <v>567.70000000000005</v>
      </c>
      <c r="E247" s="241">
        <v>544</v>
      </c>
    </row>
    <row r="248" spans="1:5" x14ac:dyDescent="0.25">
      <c r="A248" s="259"/>
      <c r="B248" s="312"/>
      <c r="C248" s="123" t="s">
        <v>276</v>
      </c>
      <c r="D248" s="128">
        <v>70</v>
      </c>
      <c r="E248" s="128">
        <v>67.099999999999994</v>
      </c>
    </row>
    <row r="249" spans="1:5" x14ac:dyDescent="0.25">
      <c r="A249" s="259"/>
      <c r="B249" s="308"/>
      <c r="C249" s="115" t="s">
        <v>136</v>
      </c>
      <c r="D249" s="467">
        <f>SUM(D247:D248)</f>
        <v>637.70000000000005</v>
      </c>
      <c r="E249" s="467">
        <f>SUM(E247:E248)</f>
        <v>611.1</v>
      </c>
    </row>
    <row r="250" spans="1:5" ht="36" hidden="1" customHeight="1" x14ac:dyDescent="0.25">
      <c r="A250" s="259"/>
      <c r="B250" s="261" t="s">
        <v>260</v>
      </c>
      <c r="C250" s="114" t="s">
        <v>259</v>
      </c>
      <c r="D250" s="239"/>
      <c r="E250" s="239"/>
    </row>
    <row r="251" spans="1:5" hidden="1" x14ac:dyDescent="0.25">
      <c r="A251" s="259"/>
      <c r="B251" s="262"/>
      <c r="C251" s="109" t="s">
        <v>136</v>
      </c>
      <c r="D251" s="460">
        <f>D250</f>
        <v>0</v>
      </c>
      <c r="E251" s="460">
        <f>E250</f>
        <v>0</v>
      </c>
    </row>
    <row r="252" spans="1:5" x14ac:dyDescent="0.25">
      <c r="A252" s="259"/>
      <c r="B252" s="273" t="s">
        <v>258</v>
      </c>
      <c r="C252" s="113" t="s">
        <v>145</v>
      </c>
      <c r="D252" s="463">
        <v>0.8</v>
      </c>
      <c r="E252" s="463">
        <v>0.8</v>
      </c>
    </row>
    <row r="253" spans="1:5" ht="13.8" thickBot="1" x14ac:dyDescent="0.3">
      <c r="A253" s="260"/>
      <c r="B253" s="274"/>
      <c r="C253" s="122" t="s">
        <v>136</v>
      </c>
      <c r="D253" s="448">
        <f>D252</f>
        <v>0.8</v>
      </c>
      <c r="E253" s="448">
        <f>E252</f>
        <v>0.8</v>
      </c>
    </row>
    <row r="254" spans="1:5" ht="13.8" thickBot="1" x14ac:dyDescent="0.3">
      <c r="A254" s="255" t="s">
        <v>241</v>
      </c>
      <c r="B254" s="256"/>
      <c r="C254" s="257"/>
      <c r="D254" s="240">
        <f>D245+D249+D251+D253</f>
        <v>638.5</v>
      </c>
      <c r="E254" s="240">
        <f>E245+E249+E251+E253</f>
        <v>611.9</v>
      </c>
    </row>
    <row r="255" spans="1:5" ht="12.75" customHeight="1" x14ac:dyDescent="0.25">
      <c r="A255" s="258" t="s">
        <v>280</v>
      </c>
      <c r="B255" s="268" t="s">
        <v>262</v>
      </c>
      <c r="C255" s="269"/>
      <c r="D255" s="269"/>
      <c r="E255" s="270"/>
    </row>
    <row r="256" spans="1:5" x14ac:dyDescent="0.25">
      <c r="A256" s="259"/>
      <c r="B256" s="290" t="s">
        <v>274</v>
      </c>
      <c r="C256" s="123" t="s">
        <v>272</v>
      </c>
      <c r="D256" s="241">
        <v>686.1</v>
      </c>
      <c r="E256" s="241">
        <v>654.70000000000005</v>
      </c>
    </row>
    <row r="257" spans="1:5" x14ac:dyDescent="0.25">
      <c r="A257" s="259"/>
      <c r="B257" s="312"/>
      <c r="C257" s="123" t="s">
        <v>276</v>
      </c>
      <c r="D257" s="128">
        <v>155.1</v>
      </c>
      <c r="E257" s="128">
        <v>149.9</v>
      </c>
    </row>
    <row r="258" spans="1:5" x14ac:dyDescent="0.25">
      <c r="A258" s="259"/>
      <c r="B258" s="291"/>
      <c r="C258" s="110" t="s">
        <v>136</v>
      </c>
      <c r="D258" s="467">
        <f>SUM(D256:D257)</f>
        <v>841.2</v>
      </c>
      <c r="E258" s="467">
        <f>SUM(E256:E257)</f>
        <v>804.6</v>
      </c>
    </row>
    <row r="259" spans="1:5" ht="0.75" customHeight="1" x14ac:dyDescent="0.25">
      <c r="A259" s="259"/>
      <c r="B259" s="261" t="s">
        <v>260</v>
      </c>
      <c r="C259" s="114" t="s">
        <v>259</v>
      </c>
      <c r="D259" s="239"/>
      <c r="E259" s="239"/>
    </row>
    <row r="260" spans="1:5" hidden="1" x14ac:dyDescent="0.25">
      <c r="A260" s="259"/>
      <c r="B260" s="262"/>
      <c r="C260" s="109" t="s">
        <v>136</v>
      </c>
      <c r="D260" s="460">
        <f>D259</f>
        <v>0</v>
      </c>
      <c r="E260" s="460">
        <f>E259</f>
        <v>0</v>
      </c>
    </row>
    <row r="261" spans="1:5" x14ac:dyDescent="0.25">
      <c r="A261" s="259"/>
      <c r="B261" s="273" t="s">
        <v>258</v>
      </c>
      <c r="C261" s="113" t="s">
        <v>145</v>
      </c>
      <c r="D261" s="463">
        <v>6.6</v>
      </c>
      <c r="E261" s="463">
        <v>5.0999999999999996</v>
      </c>
    </row>
    <row r="262" spans="1:5" ht="13.8" thickBot="1" x14ac:dyDescent="0.3">
      <c r="A262" s="260"/>
      <c r="B262" s="274"/>
      <c r="C262" s="122" t="s">
        <v>136</v>
      </c>
      <c r="D262" s="448">
        <f>D261</f>
        <v>6.6</v>
      </c>
      <c r="E262" s="448">
        <f>E261</f>
        <v>5.0999999999999996</v>
      </c>
    </row>
    <row r="263" spans="1:5" ht="13.8" thickBot="1" x14ac:dyDescent="0.3">
      <c r="A263" s="255" t="s">
        <v>241</v>
      </c>
      <c r="B263" s="256"/>
      <c r="C263" s="257"/>
      <c r="D263" s="240">
        <f>D258+D260+D262</f>
        <v>847.80000000000007</v>
      </c>
      <c r="E263" s="240">
        <f>E258+E260+E262</f>
        <v>809.7</v>
      </c>
    </row>
    <row r="264" spans="1:5" ht="12.75" customHeight="1" x14ac:dyDescent="0.25">
      <c r="A264" s="258" t="s">
        <v>416</v>
      </c>
      <c r="B264" s="302" t="s">
        <v>262</v>
      </c>
      <c r="C264" s="276"/>
      <c r="D264" s="276"/>
      <c r="E264" s="277"/>
    </row>
    <row r="265" spans="1:5" ht="12.75" customHeight="1" x14ac:dyDescent="0.25">
      <c r="A265" s="259"/>
      <c r="B265" s="290" t="s">
        <v>274</v>
      </c>
      <c r="C265" s="123" t="s">
        <v>272</v>
      </c>
      <c r="D265" s="241">
        <v>521.70000000000005</v>
      </c>
      <c r="E265" s="241">
        <v>500.3</v>
      </c>
    </row>
    <row r="266" spans="1:5" ht="12.75" customHeight="1" x14ac:dyDescent="0.25">
      <c r="A266" s="259"/>
      <c r="B266" s="312"/>
      <c r="C266" s="123" t="s">
        <v>276</v>
      </c>
      <c r="D266" s="128">
        <v>44.9</v>
      </c>
      <c r="E266" s="128">
        <v>42.9</v>
      </c>
    </row>
    <row r="267" spans="1:5" ht="13.5" customHeight="1" x14ac:dyDescent="0.25">
      <c r="A267" s="259"/>
      <c r="B267" s="308"/>
      <c r="C267" s="115" t="s">
        <v>136</v>
      </c>
      <c r="D267" s="467">
        <f>SUM(D265:D266)</f>
        <v>566.6</v>
      </c>
      <c r="E267" s="467">
        <f>SUM(E265:E266)</f>
        <v>543.20000000000005</v>
      </c>
    </row>
    <row r="268" spans="1:5" ht="1.5" hidden="1" customHeight="1" x14ac:dyDescent="0.25">
      <c r="A268" s="259"/>
      <c r="B268" s="261" t="s">
        <v>260</v>
      </c>
      <c r="C268" s="114" t="s">
        <v>259</v>
      </c>
      <c r="D268" s="239"/>
      <c r="E268" s="239"/>
    </row>
    <row r="269" spans="1:5" ht="15.75" hidden="1" customHeight="1" x14ac:dyDescent="0.25">
      <c r="A269" s="259"/>
      <c r="B269" s="262"/>
      <c r="C269" s="109" t="s">
        <v>136</v>
      </c>
      <c r="D269" s="460">
        <f>D268</f>
        <v>0</v>
      </c>
      <c r="E269" s="460">
        <f>E268</f>
        <v>0</v>
      </c>
    </row>
    <row r="270" spans="1:5" ht="15.75" customHeight="1" x14ac:dyDescent="0.25">
      <c r="A270" s="259"/>
      <c r="B270" s="273" t="s">
        <v>258</v>
      </c>
      <c r="C270" s="113" t="s">
        <v>145</v>
      </c>
      <c r="D270" s="463">
        <v>4.2</v>
      </c>
      <c r="E270" s="463">
        <v>0.5</v>
      </c>
    </row>
    <row r="271" spans="1:5" ht="15.75" customHeight="1" thickBot="1" x14ac:dyDescent="0.3">
      <c r="A271" s="260"/>
      <c r="B271" s="274"/>
      <c r="C271" s="122" t="s">
        <v>136</v>
      </c>
      <c r="D271" s="448">
        <f>D270</f>
        <v>4.2</v>
      </c>
      <c r="E271" s="448">
        <f>E270</f>
        <v>0.5</v>
      </c>
    </row>
    <row r="272" spans="1:5" ht="13.8" thickBot="1" x14ac:dyDescent="0.3">
      <c r="A272" s="305" t="s">
        <v>241</v>
      </c>
      <c r="B272" s="306"/>
      <c r="C272" s="307"/>
      <c r="D272" s="468">
        <f>D267+D269+D271</f>
        <v>570.80000000000007</v>
      </c>
      <c r="E272" s="468">
        <f>E267+E269+E271</f>
        <v>543.70000000000005</v>
      </c>
    </row>
    <row r="273" spans="1:5" ht="12.75" customHeight="1" x14ac:dyDescent="0.25">
      <c r="A273" s="258" t="s">
        <v>415</v>
      </c>
      <c r="B273" s="268" t="s">
        <v>262</v>
      </c>
      <c r="C273" s="269"/>
      <c r="D273" s="269"/>
      <c r="E273" s="270"/>
    </row>
    <row r="274" spans="1:5" x14ac:dyDescent="0.25">
      <c r="A274" s="259"/>
      <c r="B274" s="290" t="s">
        <v>258</v>
      </c>
      <c r="C274" s="123" t="s">
        <v>148</v>
      </c>
      <c r="D274" s="241">
        <v>764.8</v>
      </c>
      <c r="E274" s="241">
        <v>721.2</v>
      </c>
    </row>
    <row r="275" spans="1:5" ht="12.75" customHeight="1" x14ac:dyDescent="0.25">
      <c r="A275" s="259"/>
      <c r="B275" s="291"/>
      <c r="C275" s="110" t="s">
        <v>136</v>
      </c>
      <c r="D275" s="467">
        <f>D274</f>
        <v>764.8</v>
      </c>
      <c r="E275" s="467">
        <f>E274</f>
        <v>721.2</v>
      </c>
    </row>
    <row r="276" spans="1:5" ht="0.75" customHeight="1" x14ac:dyDescent="0.25">
      <c r="A276" s="259"/>
      <c r="B276" s="261" t="s">
        <v>260</v>
      </c>
      <c r="C276" s="114" t="s">
        <v>259</v>
      </c>
      <c r="D276" s="239"/>
      <c r="E276" s="239"/>
    </row>
    <row r="277" spans="1:5" ht="14.25" hidden="1" customHeight="1" x14ac:dyDescent="0.25">
      <c r="A277" s="259"/>
      <c r="B277" s="262"/>
      <c r="C277" s="109" t="s">
        <v>136</v>
      </c>
      <c r="D277" s="460">
        <f>D276</f>
        <v>0</v>
      </c>
      <c r="E277" s="460">
        <f>E276</f>
        <v>0</v>
      </c>
    </row>
    <row r="278" spans="1:5" ht="14.25" customHeight="1" x14ac:dyDescent="0.25">
      <c r="A278" s="259"/>
      <c r="B278" s="273" t="s">
        <v>258</v>
      </c>
      <c r="C278" s="113" t="s">
        <v>145</v>
      </c>
      <c r="D278" s="463">
        <v>3.1</v>
      </c>
      <c r="E278" s="463"/>
    </row>
    <row r="279" spans="1:5" ht="14.25" customHeight="1" thickBot="1" x14ac:dyDescent="0.3">
      <c r="A279" s="260"/>
      <c r="B279" s="274"/>
      <c r="C279" s="122" t="s">
        <v>136</v>
      </c>
      <c r="D279" s="448">
        <f>D278</f>
        <v>3.1</v>
      </c>
      <c r="E279" s="448">
        <f>E278</f>
        <v>0</v>
      </c>
    </row>
    <row r="280" spans="1:5" ht="13.8" thickBot="1" x14ac:dyDescent="0.3">
      <c r="A280" s="255" t="s">
        <v>241</v>
      </c>
      <c r="B280" s="256"/>
      <c r="C280" s="257"/>
      <c r="D280" s="240">
        <f>D275+D277+D279</f>
        <v>767.9</v>
      </c>
      <c r="E280" s="240">
        <f>E275+E277+E279</f>
        <v>721.2</v>
      </c>
    </row>
    <row r="281" spans="1:5" ht="12.75" customHeight="1" x14ac:dyDescent="0.25">
      <c r="A281" s="258" t="s">
        <v>417</v>
      </c>
      <c r="B281" s="268" t="s">
        <v>262</v>
      </c>
      <c r="C281" s="269"/>
      <c r="D281" s="269"/>
      <c r="E281" s="270"/>
    </row>
    <row r="282" spans="1:5" ht="13.5" customHeight="1" x14ac:dyDescent="0.25">
      <c r="A282" s="259"/>
      <c r="B282" s="290" t="s">
        <v>274</v>
      </c>
      <c r="C282" s="123" t="s">
        <v>272</v>
      </c>
      <c r="D282" s="241">
        <v>1265.8</v>
      </c>
      <c r="E282" s="241">
        <v>1208.5999999999999</v>
      </c>
    </row>
    <row r="283" spans="1:5" ht="13.5" customHeight="1" x14ac:dyDescent="0.25">
      <c r="A283" s="259"/>
      <c r="B283" s="312"/>
      <c r="C283" s="123" t="s">
        <v>276</v>
      </c>
      <c r="D283" s="128">
        <v>34.6</v>
      </c>
      <c r="E283" s="128">
        <v>33.6</v>
      </c>
    </row>
    <row r="284" spans="1:5" x14ac:dyDescent="0.25">
      <c r="A284" s="259"/>
      <c r="B284" s="308"/>
      <c r="C284" s="115" t="s">
        <v>136</v>
      </c>
      <c r="D284" s="467">
        <f>D282+D283</f>
        <v>1300.3999999999999</v>
      </c>
      <c r="E284" s="467">
        <f>E282+E283</f>
        <v>1242.1999999999998</v>
      </c>
    </row>
    <row r="285" spans="1:5" ht="0.75" customHeight="1" x14ac:dyDescent="0.25">
      <c r="A285" s="259"/>
      <c r="B285" s="261" t="s">
        <v>260</v>
      </c>
      <c r="C285" s="114" t="s">
        <v>259</v>
      </c>
      <c r="D285" s="239"/>
      <c r="E285" s="239"/>
    </row>
    <row r="286" spans="1:5" hidden="1" x14ac:dyDescent="0.25">
      <c r="A286" s="259"/>
      <c r="B286" s="262"/>
      <c r="C286" s="109" t="s">
        <v>136</v>
      </c>
      <c r="D286" s="460">
        <f>D285</f>
        <v>0</v>
      </c>
      <c r="E286" s="460">
        <f>E285</f>
        <v>0</v>
      </c>
    </row>
    <row r="287" spans="1:5" x14ac:dyDescent="0.25">
      <c r="A287" s="259"/>
      <c r="B287" s="273" t="s">
        <v>258</v>
      </c>
      <c r="C287" s="113" t="s">
        <v>145</v>
      </c>
      <c r="D287" s="463">
        <v>23.4</v>
      </c>
      <c r="E287" s="463">
        <v>18.899999999999999</v>
      </c>
    </row>
    <row r="288" spans="1:5" ht="13.8" thickBot="1" x14ac:dyDescent="0.3">
      <c r="A288" s="260"/>
      <c r="B288" s="274"/>
      <c r="C288" s="122" t="s">
        <v>136</v>
      </c>
      <c r="D288" s="448">
        <f>D287</f>
        <v>23.4</v>
      </c>
      <c r="E288" s="448">
        <f>E287</f>
        <v>18.899999999999999</v>
      </c>
    </row>
    <row r="289" spans="1:5" ht="13.8" thickBot="1" x14ac:dyDescent="0.3">
      <c r="A289" s="255" t="s">
        <v>241</v>
      </c>
      <c r="B289" s="256"/>
      <c r="C289" s="257"/>
      <c r="D289" s="240">
        <f>D284+D286+D288</f>
        <v>1323.8</v>
      </c>
      <c r="E289" s="240">
        <f>E284+E286+E288</f>
        <v>1261.0999999999999</v>
      </c>
    </row>
    <row r="290" spans="1:5" ht="12.75" customHeight="1" x14ac:dyDescent="0.25">
      <c r="A290" s="258" t="s">
        <v>279</v>
      </c>
      <c r="B290" s="275" t="s">
        <v>262</v>
      </c>
      <c r="C290" s="276"/>
      <c r="D290" s="276"/>
      <c r="E290" s="277"/>
    </row>
    <row r="291" spans="1:5" ht="12.75" customHeight="1" x14ac:dyDescent="0.25">
      <c r="A291" s="259"/>
      <c r="B291" s="290" t="s">
        <v>274</v>
      </c>
      <c r="C291" s="123" t="s">
        <v>272</v>
      </c>
      <c r="D291" s="241">
        <v>422.1</v>
      </c>
      <c r="E291" s="241">
        <v>402.9</v>
      </c>
    </row>
    <row r="292" spans="1:5" ht="12.75" customHeight="1" x14ac:dyDescent="0.25">
      <c r="A292" s="259"/>
      <c r="B292" s="312"/>
      <c r="C292" s="123" t="s">
        <v>276</v>
      </c>
      <c r="D292" s="128">
        <v>29.5</v>
      </c>
      <c r="E292" s="128">
        <v>28.5</v>
      </c>
    </row>
    <row r="293" spans="1:5" x14ac:dyDescent="0.25">
      <c r="A293" s="259"/>
      <c r="B293" s="308"/>
      <c r="C293" s="115" t="s">
        <v>136</v>
      </c>
      <c r="D293" s="467">
        <f>SUM(D291:D292)</f>
        <v>451.6</v>
      </c>
      <c r="E293" s="467">
        <f>SUM(E291:E292)</f>
        <v>431.4</v>
      </c>
    </row>
    <row r="294" spans="1:5" ht="0.75" customHeight="1" x14ac:dyDescent="0.25">
      <c r="A294" s="259"/>
      <c r="B294" s="261" t="s">
        <v>260</v>
      </c>
      <c r="C294" s="114" t="s">
        <v>259</v>
      </c>
      <c r="D294" s="239"/>
      <c r="E294" s="239"/>
    </row>
    <row r="295" spans="1:5" hidden="1" x14ac:dyDescent="0.25">
      <c r="A295" s="259"/>
      <c r="B295" s="262"/>
      <c r="C295" s="109" t="s">
        <v>136</v>
      </c>
      <c r="D295" s="460">
        <f>D294</f>
        <v>0</v>
      </c>
      <c r="E295" s="460">
        <f>E294</f>
        <v>0</v>
      </c>
    </row>
    <row r="296" spans="1:5" x14ac:dyDescent="0.25">
      <c r="A296" s="259"/>
      <c r="B296" s="273" t="s">
        <v>258</v>
      </c>
      <c r="C296" s="113" t="s">
        <v>145</v>
      </c>
      <c r="D296" s="463">
        <v>0.9</v>
      </c>
      <c r="E296" s="463"/>
    </row>
    <row r="297" spans="1:5" ht="13.8" thickBot="1" x14ac:dyDescent="0.3">
      <c r="A297" s="260"/>
      <c r="B297" s="274"/>
      <c r="C297" s="122" t="s">
        <v>136</v>
      </c>
      <c r="D297" s="448">
        <f>D296</f>
        <v>0.9</v>
      </c>
      <c r="E297" s="448">
        <f>E296</f>
        <v>0</v>
      </c>
    </row>
    <row r="298" spans="1:5" ht="13.8" thickBot="1" x14ac:dyDescent="0.3">
      <c r="A298" s="255" t="s">
        <v>241</v>
      </c>
      <c r="B298" s="256"/>
      <c r="C298" s="257"/>
      <c r="D298" s="240">
        <f>D293+D295+D297</f>
        <v>452.5</v>
      </c>
      <c r="E298" s="240">
        <f>E293+E295+E297</f>
        <v>431.4</v>
      </c>
    </row>
    <row r="299" spans="1:5" ht="12.75" customHeight="1" x14ac:dyDescent="0.25">
      <c r="A299" s="292" t="s">
        <v>278</v>
      </c>
      <c r="B299" s="309" t="s">
        <v>268</v>
      </c>
      <c r="C299" s="310"/>
      <c r="D299" s="310"/>
      <c r="E299" s="311"/>
    </row>
    <row r="300" spans="1:5" x14ac:dyDescent="0.25">
      <c r="A300" s="293"/>
      <c r="B300" s="298" t="s">
        <v>267</v>
      </c>
      <c r="C300" s="121" t="s">
        <v>266</v>
      </c>
      <c r="D300" s="244">
        <v>1.5</v>
      </c>
      <c r="E300" s="244"/>
    </row>
    <row r="301" spans="1:5" x14ac:dyDescent="0.25">
      <c r="A301" s="293"/>
      <c r="B301" s="300"/>
      <c r="C301" s="120" t="s">
        <v>136</v>
      </c>
      <c r="D301" s="442">
        <f>D300</f>
        <v>1.5</v>
      </c>
      <c r="E301" s="442">
        <f>E300</f>
        <v>0</v>
      </c>
    </row>
    <row r="302" spans="1:5" x14ac:dyDescent="0.25">
      <c r="A302" s="293"/>
      <c r="B302" s="268" t="s">
        <v>262</v>
      </c>
      <c r="C302" s="269"/>
      <c r="D302" s="269"/>
      <c r="E302" s="270"/>
    </row>
    <row r="303" spans="1:5" x14ac:dyDescent="0.25">
      <c r="A303" s="293"/>
      <c r="B303" s="290" t="s">
        <v>274</v>
      </c>
      <c r="C303" s="116" t="s">
        <v>276</v>
      </c>
      <c r="D303" s="241">
        <v>263.39999999999998</v>
      </c>
      <c r="E303" s="241">
        <v>247</v>
      </c>
    </row>
    <row r="304" spans="1:5" x14ac:dyDescent="0.25">
      <c r="A304" s="293"/>
      <c r="B304" s="308"/>
      <c r="C304" s="116" t="s">
        <v>272</v>
      </c>
      <c r="D304" s="241">
        <v>88.5</v>
      </c>
      <c r="E304" s="241">
        <v>85.6</v>
      </c>
    </row>
    <row r="305" spans="1:5" x14ac:dyDescent="0.25">
      <c r="A305" s="293"/>
      <c r="B305" s="291"/>
      <c r="C305" s="110" t="s">
        <v>136</v>
      </c>
      <c r="D305" s="467">
        <f>SUM(D303:D304)</f>
        <v>351.9</v>
      </c>
      <c r="E305" s="467">
        <f>SUM(E303:E304)</f>
        <v>332.6</v>
      </c>
    </row>
    <row r="306" spans="1:5" x14ac:dyDescent="0.25">
      <c r="A306" s="228"/>
      <c r="B306" s="301" t="s">
        <v>258</v>
      </c>
      <c r="C306" s="113" t="s">
        <v>145</v>
      </c>
      <c r="D306" s="238">
        <v>19.5</v>
      </c>
      <c r="E306" s="238">
        <v>12.8</v>
      </c>
    </row>
    <row r="307" spans="1:5" ht="13.8" thickBot="1" x14ac:dyDescent="0.3">
      <c r="A307" s="228"/>
      <c r="B307" s="274"/>
      <c r="C307" s="122" t="s">
        <v>136</v>
      </c>
      <c r="D307" s="448">
        <f>D306</f>
        <v>19.5</v>
      </c>
      <c r="E307" s="448">
        <f>E306</f>
        <v>12.8</v>
      </c>
    </row>
    <row r="308" spans="1:5" ht="13.8" thickBot="1" x14ac:dyDescent="0.3">
      <c r="A308" s="255" t="s">
        <v>241</v>
      </c>
      <c r="B308" s="256"/>
      <c r="C308" s="257"/>
      <c r="D308" s="242">
        <f>D301+D305+D307</f>
        <v>372.9</v>
      </c>
      <c r="E308" s="240">
        <f>E301+E305+E307</f>
        <v>345.40000000000003</v>
      </c>
    </row>
    <row r="309" spans="1:5" ht="13.2" customHeight="1" x14ac:dyDescent="0.25">
      <c r="A309" s="258" t="s">
        <v>277</v>
      </c>
      <c r="B309" s="302" t="s">
        <v>268</v>
      </c>
      <c r="C309" s="303"/>
      <c r="D309" s="303"/>
      <c r="E309" s="304"/>
    </row>
    <row r="310" spans="1:5" x14ac:dyDescent="0.25">
      <c r="A310" s="259"/>
      <c r="B310" s="298" t="s">
        <v>267</v>
      </c>
      <c r="C310" s="121" t="s">
        <v>266</v>
      </c>
      <c r="D310" s="244">
        <v>1.5</v>
      </c>
      <c r="E310" s="244"/>
    </row>
    <row r="311" spans="1:5" x14ac:dyDescent="0.25">
      <c r="A311" s="259"/>
      <c r="B311" s="300"/>
      <c r="C311" s="120" t="s">
        <v>136</v>
      </c>
      <c r="D311" s="442">
        <f>D310</f>
        <v>1.5</v>
      </c>
      <c r="E311" s="442">
        <f>E310</f>
        <v>0</v>
      </c>
    </row>
    <row r="312" spans="1:5" x14ac:dyDescent="0.25">
      <c r="A312" s="259"/>
      <c r="B312" s="295" t="s">
        <v>262</v>
      </c>
      <c r="C312" s="321"/>
      <c r="D312" s="321"/>
      <c r="E312" s="322"/>
    </row>
    <row r="313" spans="1:5" x14ac:dyDescent="0.25">
      <c r="A313" s="259"/>
      <c r="B313" s="290" t="s">
        <v>274</v>
      </c>
      <c r="C313" s="116" t="s">
        <v>276</v>
      </c>
      <c r="D313" s="241">
        <v>248.1</v>
      </c>
      <c r="E313" s="241">
        <v>241</v>
      </c>
    </row>
    <row r="314" spans="1:5" x14ac:dyDescent="0.25">
      <c r="A314" s="259"/>
      <c r="B314" s="308"/>
      <c r="C314" s="116" t="s">
        <v>272</v>
      </c>
      <c r="D314" s="241">
        <v>98.2</v>
      </c>
      <c r="E314" s="241">
        <v>95.5</v>
      </c>
    </row>
    <row r="315" spans="1:5" x14ac:dyDescent="0.25">
      <c r="A315" s="259"/>
      <c r="B315" s="308"/>
      <c r="C315" s="110" t="s">
        <v>136</v>
      </c>
      <c r="D315" s="467">
        <f>SUM(D313:D314)</f>
        <v>346.3</v>
      </c>
      <c r="E315" s="467">
        <f>SUM(E313:E314)</f>
        <v>336.5</v>
      </c>
    </row>
    <row r="316" spans="1:5" ht="13.95" customHeight="1" x14ac:dyDescent="0.25">
      <c r="A316" s="259"/>
      <c r="B316" s="301" t="s">
        <v>258</v>
      </c>
      <c r="C316" s="113" t="s">
        <v>145</v>
      </c>
      <c r="D316" s="238">
        <v>21.7</v>
      </c>
      <c r="E316" s="238">
        <v>19.100000000000001</v>
      </c>
    </row>
    <row r="317" spans="1:5" ht="13.8" thickBot="1" x14ac:dyDescent="0.3">
      <c r="A317" s="260"/>
      <c r="B317" s="274"/>
      <c r="C317" s="122" t="s">
        <v>136</v>
      </c>
      <c r="D317" s="448">
        <f>D316</f>
        <v>21.7</v>
      </c>
      <c r="E317" s="448">
        <f>E316</f>
        <v>19.100000000000001</v>
      </c>
    </row>
    <row r="318" spans="1:5" ht="13.8" thickBot="1" x14ac:dyDescent="0.3">
      <c r="A318" s="255" t="s">
        <v>241</v>
      </c>
      <c r="B318" s="306"/>
      <c r="C318" s="257"/>
      <c r="D318" s="468">
        <f>D311+D315+D317</f>
        <v>369.5</v>
      </c>
      <c r="E318" s="468">
        <f>E311+E315+E317</f>
        <v>355.6</v>
      </c>
    </row>
    <row r="319" spans="1:5" ht="12.75" customHeight="1" x14ac:dyDescent="0.25">
      <c r="A319" s="259" t="s">
        <v>275</v>
      </c>
      <c r="B319" s="302" t="s">
        <v>268</v>
      </c>
      <c r="C319" s="340"/>
      <c r="D319" s="340"/>
      <c r="E319" s="341"/>
    </row>
    <row r="320" spans="1:5" ht="14.25" customHeight="1" x14ac:dyDescent="0.25">
      <c r="A320" s="259"/>
      <c r="B320" s="298" t="s">
        <v>267</v>
      </c>
      <c r="C320" s="121" t="s">
        <v>266</v>
      </c>
      <c r="D320" s="244">
        <v>1.5</v>
      </c>
      <c r="E320" s="244"/>
    </row>
    <row r="321" spans="1:5" ht="12" customHeight="1" x14ac:dyDescent="0.25">
      <c r="A321" s="259"/>
      <c r="B321" s="320"/>
      <c r="C321" s="120" t="s">
        <v>136</v>
      </c>
      <c r="D321" s="442">
        <f>D320</f>
        <v>1.5</v>
      </c>
      <c r="E321" s="442">
        <f>E320</f>
        <v>0</v>
      </c>
    </row>
    <row r="322" spans="1:5" ht="12.75" customHeight="1" x14ac:dyDescent="0.25">
      <c r="A322" s="259"/>
      <c r="B322" s="295" t="s">
        <v>262</v>
      </c>
      <c r="C322" s="321"/>
      <c r="D322" s="321"/>
      <c r="E322" s="322"/>
    </row>
    <row r="323" spans="1:5" x14ac:dyDescent="0.25">
      <c r="A323" s="259"/>
      <c r="B323" s="290" t="s">
        <v>274</v>
      </c>
      <c r="C323" s="116" t="s">
        <v>273</v>
      </c>
      <c r="D323" s="241">
        <v>285.2</v>
      </c>
      <c r="E323" s="241">
        <v>274.60000000000002</v>
      </c>
    </row>
    <row r="324" spans="1:5" x14ac:dyDescent="0.25">
      <c r="A324" s="259"/>
      <c r="B324" s="308"/>
      <c r="C324" s="116" t="s">
        <v>272</v>
      </c>
      <c r="D324" s="241">
        <v>63.2</v>
      </c>
      <c r="E324" s="241">
        <v>61</v>
      </c>
    </row>
    <row r="325" spans="1:5" ht="13.5" customHeight="1" x14ac:dyDescent="0.25">
      <c r="A325" s="259"/>
      <c r="B325" s="308"/>
      <c r="C325" s="115" t="s">
        <v>136</v>
      </c>
      <c r="D325" s="467">
        <f>SUM(D323:D324)</f>
        <v>348.4</v>
      </c>
      <c r="E325" s="467">
        <f>SUM(E323:E324)</f>
        <v>335.6</v>
      </c>
    </row>
    <row r="326" spans="1:5" ht="13.2" customHeight="1" x14ac:dyDescent="0.25">
      <c r="A326" s="237"/>
      <c r="B326" s="301" t="s">
        <v>258</v>
      </c>
      <c r="C326" s="138" t="s">
        <v>145</v>
      </c>
      <c r="D326" s="238">
        <v>13.7</v>
      </c>
      <c r="E326" s="238">
        <v>13.5</v>
      </c>
    </row>
    <row r="327" spans="1:5" ht="13.8" thickBot="1" x14ac:dyDescent="0.3">
      <c r="A327" s="236"/>
      <c r="B327" s="274"/>
      <c r="C327" s="122" t="s">
        <v>136</v>
      </c>
      <c r="D327" s="448">
        <f>D326</f>
        <v>13.7</v>
      </c>
      <c r="E327" s="448">
        <f>E326</f>
        <v>13.5</v>
      </c>
    </row>
    <row r="328" spans="1:5" ht="13.8" thickBot="1" x14ac:dyDescent="0.3">
      <c r="A328" s="305" t="s">
        <v>241</v>
      </c>
      <c r="B328" s="306"/>
      <c r="C328" s="307"/>
      <c r="D328" s="468">
        <f>D325+D321+D327</f>
        <v>363.59999999999997</v>
      </c>
      <c r="E328" s="468">
        <f>E325+E321+E327</f>
        <v>349.1</v>
      </c>
    </row>
    <row r="329" spans="1:5" ht="13.2" customHeight="1" x14ac:dyDescent="0.25">
      <c r="A329" s="258" t="s">
        <v>271</v>
      </c>
      <c r="B329" s="268" t="s">
        <v>262</v>
      </c>
      <c r="C329" s="269"/>
      <c r="D329" s="269"/>
      <c r="E329" s="270"/>
    </row>
    <row r="330" spans="1:5" x14ac:dyDescent="0.25">
      <c r="A330" s="259"/>
      <c r="B330" s="290" t="s">
        <v>258</v>
      </c>
      <c r="C330" s="116" t="s">
        <v>148</v>
      </c>
      <c r="D330" s="241">
        <v>26.5</v>
      </c>
      <c r="E330" s="241">
        <v>26.1</v>
      </c>
    </row>
    <row r="331" spans="1:5" x14ac:dyDescent="0.25">
      <c r="A331" s="259"/>
      <c r="B331" s="291"/>
      <c r="C331" s="110" t="s">
        <v>136</v>
      </c>
      <c r="D331" s="467">
        <f>D330</f>
        <v>26.5</v>
      </c>
      <c r="E331" s="467">
        <f>E330</f>
        <v>26.1</v>
      </c>
    </row>
    <row r="332" spans="1:5" ht="13.95" customHeight="1" x14ac:dyDescent="0.25">
      <c r="A332" s="259"/>
      <c r="B332" s="273" t="s">
        <v>258</v>
      </c>
      <c r="C332" s="113" t="s">
        <v>145</v>
      </c>
      <c r="D332" s="238">
        <v>48.7</v>
      </c>
      <c r="E332" s="238">
        <v>48</v>
      </c>
    </row>
    <row r="333" spans="1:5" ht="13.8" thickBot="1" x14ac:dyDescent="0.3">
      <c r="A333" s="260"/>
      <c r="B333" s="274"/>
      <c r="C333" s="122" t="s">
        <v>136</v>
      </c>
      <c r="D333" s="448">
        <f>D332</f>
        <v>48.7</v>
      </c>
      <c r="E333" s="448">
        <f>E332</f>
        <v>48</v>
      </c>
    </row>
    <row r="334" spans="1:5" ht="13.8" thickBot="1" x14ac:dyDescent="0.3">
      <c r="A334" s="255" t="s">
        <v>241</v>
      </c>
      <c r="B334" s="256"/>
      <c r="C334" s="257"/>
      <c r="D334" s="240">
        <f>D331+D333</f>
        <v>75.2</v>
      </c>
      <c r="E334" s="240">
        <f>E331+E333</f>
        <v>74.099999999999994</v>
      </c>
    </row>
    <row r="335" spans="1:5" ht="13.2" customHeight="1" x14ac:dyDescent="0.25">
      <c r="A335" s="292" t="s">
        <v>270</v>
      </c>
      <c r="B335" s="309" t="s">
        <v>268</v>
      </c>
      <c r="C335" s="310"/>
      <c r="D335" s="310"/>
      <c r="E335" s="311"/>
    </row>
    <row r="336" spans="1:5" x14ac:dyDescent="0.25">
      <c r="A336" s="293"/>
      <c r="B336" s="298" t="s">
        <v>267</v>
      </c>
      <c r="C336" s="121" t="s">
        <v>266</v>
      </c>
      <c r="D336" s="244">
        <v>3</v>
      </c>
      <c r="E336" s="244"/>
    </row>
    <row r="337" spans="1:5" x14ac:dyDescent="0.25">
      <c r="A337" s="293"/>
      <c r="B337" s="300"/>
      <c r="C337" s="120" t="s">
        <v>136</v>
      </c>
      <c r="D337" s="442">
        <f>D336</f>
        <v>3</v>
      </c>
      <c r="E337" s="442">
        <f>E336</f>
        <v>0</v>
      </c>
    </row>
    <row r="338" spans="1:5" x14ac:dyDescent="0.25">
      <c r="A338" s="293"/>
      <c r="B338" s="268" t="s">
        <v>262</v>
      </c>
      <c r="C338" s="269"/>
      <c r="D338" s="269"/>
      <c r="E338" s="270"/>
    </row>
    <row r="339" spans="1:5" x14ac:dyDescent="0.25">
      <c r="A339" s="293"/>
      <c r="B339" s="290" t="s">
        <v>258</v>
      </c>
      <c r="C339" s="116" t="s">
        <v>148</v>
      </c>
      <c r="D339" s="241">
        <v>26.3</v>
      </c>
      <c r="E339" s="241">
        <v>26</v>
      </c>
    </row>
    <row r="340" spans="1:5" x14ac:dyDescent="0.25">
      <c r="A340" s="293"/>
      <c r="B340" s="291"/>
      <c r="C340" s="110" t="s">
        <v>136</v>
      </c>
      <c r="D340" s="467">
        <f>D339</f>
        <v>26.3</v>
      </c>
      <c r="E340" s="467">
        <f>E339</f>
        <v>26</v>
      </c>
    </row>
    <row r="341" spans="1:5" x14ac:dyDescent="0.25">
      <c r="A341" s="293"/>
      <c r="B341" s="273" t="s">
        <v>258</v>
      </c>
      <c r="C341" s="113" t="s">
        <v>145</v>
      </c>
      <c r="D341" s="238">
        <v>34.9</v>
      </c>
      <c r="E341" s="238">
        <v>34.5</v>
      </c>
    </row>
    <row r="342" spans="1:5" ht="13.8" thickBot="1" x14ac:dyDescent="0.3">
      <c r="A342" s="294"/>
      <c r="B342" s="342"/>
      <c r="C342" s="107" t="s">
        <v>136</v>
      </c>
      <c r="D342" s="469">
        <f>D341</f>
        <v>34.9</v>
      </c>
      <c r="E342" s="469">
        <f>E341</f>
        <v>34.5</v>
      </c>
    </row>
    <row r="343" spans="1:5" ht="13.8" thickBot="1" x14ac:dyDescent="0.3">
      <c r="A343" s="255" t="s">
        <v>241</v>
      </c>
      <c r="B343" s="256"/>
      <c r="C343" s="257"/>
      <c r="D343" s="240">
        <f>D337+D340+D342</f>
        <v>64.2</v>
      </c>
      <c r="E343" s="240">
        <f>E337+E340+E342</f>
        <v>60.5</v>
      </c>
    </row>
    <row r="344" spans="1:5" x14ac:dyDescent="0.25">
      <c r="A344" s="258" t="s">
        <v>269</v>
      </c>
      <c r="B344" s="309" t="s">
        <v>268</v>
      </c>
      <c r="C344" s="310"/>
      <c r="D344" s="310"/>
      <c r="E344" s="311"/>
    </row>
    <row r="345" spans="1:5" x14ac:dyDescent="0.25">
      <c r="A345" s="259"/>
      <c r="B345" s="298" t="s">
        <v>267</v>
      </c>
      <c r="C345" s="121" t="s">
        <v>266</v>
      </c>
      <c r="D345" s="244">
        <v>1.5</v>
      </c>
      <c r="E345" s="244"/>
    </row>
    <row r="346" spans="1:5" x14ac:dyDescent="0.25">
      <c r="A346" s="259"/>
      <c r="B346" s="300"/>
      <c r="C346" s="120" t="s">
        <v>136</v>
      </c>
      <c r="D346" s="442">
        <f>D345</f>
        <v>1.5</v>
      </c>
      <c r="E346" s="442">
        <f>E345</f>
        <v>0</v>
      </c>
    </row>
    <row r="347" spans="1:5" x14ac:dyDescent="0.25">
      <c r="A347" s="259"/>
      <c r="B347" s="295" t="s">
        <v>265</v>
      </c>
      <c r="C347" s="296"/>
      <c r="D347" s="296"/>
      <c r="E347" s="297"/>
    </row>
    <row r="348" spans="1:5" x14ac:dyDescent="0.25">
      <c r="A348" s="259"/>
      <c r="B348" s="282" t="s">
        <v>264</v>
      </c>
      <c r="C348" s="119" t="s">
        <v>263</v>
      </c>
      <c r="D348" s="244">
        <v>122.3</v>
      </c>
      <c r="E348" s="244">
        <v>115.3</v>
      </c>
    </row>
    <row r="349" spans="1:5" x14ac:dyDescent="0.25">
      <c r="A349" s="259"/>
      <c r="B349" s="324"/>
      <c r="C349" s="118" t="s">
        <v>136</v>
      </c>
      <c r="D349" s="451">
        <f>D348</f>
        <v>122.3</v>
      </c>
      <c r="E349" s="451">
        <f>E348</f>
        <v>115.3</v>
      </c>
    </row>
    <row r="350" spans="1:5" ht="12.75" customHeight="1" x14ac:dyDescent="0.25">
      <c r="A350" s="259"/>
      <c r="B350" s="301" t="s">
        <v>264</v>
      </c>
      <c r="C350" s="138" t="s">
        <v>145</v>
      </c>
      <c r="D350" s="238">
        <v>1</v>
      </c>
      <c r="E350" s="238">
        <v>1</v>
      </c>
    </row>
    <row r="351" spans="1:5" x14ac:dyDescent="0.25">
      <c r="A351" s="259"/>
      <c r="B351" s="363"/>
      <c r="C351" s="108" t="s">
        <v>136</v>
      </c>
      <c r="D351" s="458">
        <f>D350</f>
        <v>1</v>
      </c>
      <c r="E351" s="458">
        <f>E350</f>
        <v>1</v>
      </c>
    </row>
    <row r="352" spans="1:5" x14ac:dyDescent="0.25">
      <c r="A352" s="259"/>
      <c r="B352" s="358" t="s">
        <v>262</v>
      </c>
      <c r="C352" s="359"/>
      <c r="D352" s="359"/>
      <c r="E352" s="360"/>
    </row>
    <row r="353" spans="1:8" ht="12.75" customHeight="1" x14ac:dyDescent="0.25">
      <c r="A353" s="259"/>
      <c r="B353" s="361" t="s">
        <v>261</v>
      </c>
      <c r="C353" s="117" t="s">
        <v>150</v>
      </c>
      <c r="D353" s="470">
        <v>520</v>
      </c>
      <c r="E353" s="470">
        <v>423.8</v>
      </c>
    </row>
    <row r="354" spans="1:8" x14ac:dyDescent="0.25">
      <c r="A354" s="259"/>
      <c r="B354" s="362"/>
      <c r="C354" s="117" t="s">
        <v>136</v>
      </c>
      <c r="D354" s="470">
        <f>D353</f>
        <v>520</v>
      </c>
      <c r="E354" s="470">
        <f>E353</f>
        <v>423.8</v>
      </c>
    </row>
    <row r="355" spans="1:8" ht="12.75" customHeight="1" x14ac:dyDescent="0.25">
      <c r="A355" s="259"/>
      <c r="B355" s="290" t="s">
        <v>258</v>
      </c>
      <c r="C355" s="116" t="s">
        <v>148</v>
      </c>
      <c r="D355" s="241">
        <v>503.6</v>
      </c>
      <c r="E355" s="241">
        <v>490.9</v>
      </c>
    </row>
    <row r="356" spans="1:8" x14ac:dyDescent="0.25">
      <c r="A356" s="259"/>
      <c r="B356" s="291"/>
      <c r="C356" s="110" t="s">
        <v>136</v>
      </c>
      <c r="D356" s="467">
        <f>D355</f>
        <v>503.6</v>
      </c>
      <c r="E356" s="467">
        <f>E355</f>
        <v>490.9</v>
      </c>
    </row>
    <row r="357" spans="1:8" ht="0.75" customHeight="1" x14ac:dyDescent="0.25">
      <c r="A357" s="227"/>
      <c r="B357" s="261" t="s">
        <v>260</v>
      </c>
      <c r="C357" s="114" t="s">
        <v>259</v>
      </c>
      <c r="D357" s="239"/>
      <c r="E357" s="239"/>
    </row>
    <row r="358" spans="1:8" hidden="1" x14ac:dyDescent="0.25">
      <c r="A358" s="227"/>
      <c r="B358" s="262"/>
      <c r="C358" s="109" t="s">
        <v>136</v>
      </c>
      <c r="D358" s="460">
        <f>D357</f>
        <v>0</v>
      </c>
      <c r="E358" s="460">
        <f>E357</f>
        <v>0</v>
      </c>
    </row>
    <row r="359" spans="1:8" ht="12.75" customHeight="1" x14ac:dyDescent="0.25">
      <c r="A359" s="227"/>
      <c r="B359" s="273" t="s">
        <v>258</v>
      </c>
      <c r="C359" s="113" t="s">
        <v>145</v>
      </c>
      <c r="D359" s="463"/>
      <c r="E359" s="463"/>
    </row>
    <row r="360" spans="1:8" ht="13.8" thickBot="1" x14ac:dyDescent="0.3">
      <c r="A360" s="227"/>
      <c r="B360" s="342"/>
      <c r="C360" s="107" t="s">
        <v>136</v>
      </c>
      <c r="D360" s="469">
        <f>D359</f>
        <v>0</v>
      </c>
      <c r="E360" s="469">
        <f>E359</f>
        <v>0</v>
      </c>
    </row>
    <row r="361" spans="1:8" ht="13.8" thickBot="1" x14ac:dyDescent="0.3">
      <c r="A361" s="330" t="s">
        <v>241</v>
      </c>
      <c r="B361" s="331"/>
      <c r="C361" s="331"/>
      <c r="D361" s="240">
        <f>D346+D349+D351+D354+D356+D358+D360</f>
        <v>1148.4000000000001</v>
      </c>
      <c r="E361" s="240">
        <f>E346+E349+E351+E354+E356+E358+E360</f>
        <v>1031</v>
      </c>
      <c r="H361" t="s">
        <v>257</v>
      </c>
    </row>
    <row r="362" spans="1:8" x14ac:dyDescent="0.25">
      <c r="A362" s="259" t="s">
        <v>256</v>
      </c>
      <c r="B362" s="295" t="s">
        <v>255</v>
      </c>
      <c r="C362" s="296"/>
      <c r="D362" s="296"/>
      <c r="E362" s="297"/>
    </row>
    <row r="363" spans="1:8" x14ac:dyDescent="0.25">
      <c r="A363" s="338"/>
      <c r="B363" s="334" t="s">
        <v>254</v>
      </c>
      <c r="C363" s="112" t="s">
        <v>253</v>
      </c>
      <c r="D363" s="244">
        <v>260.39999999999998</v>
      </c>
      <c r="E363" s="244">
        <v>184.7</v>
      </c>
    </row>
    <row r="364" spans="1:8" ht="13.8" thickBot="1" x14ac:dyDescent="0.3">
      <c r="A364" s="339"/>
      <c r="B364" s="335"/>
      <c r="C364" s="111" t="s">
        <v>136</v>
      </c>
      <c r="D364" s="451">
        <f>D363</f>
        <v>260.39999999999998</v>
      </c>
      <c r="E364" s="451">
        <f>E363</f>
        <v>184.7</v>
      </c>
    </row>
    <row r="365" spans="1:8" ht="13.8" thickBot="1" x14ac:dyDescent="0.3">
      <c r="A365" s="330" t="s">
        <v>252</v>
      </c>
      <c r="B365" s="331"/>
      <c r="C365" s="331"/>
      <c r="D365" s="242">
        <f>D78+D86+D94+D103+D112+D121+D130+D139+D148+D157+D166+D175+D179+D185+D189+D193+D197+D207+D216+D222+D233+D242+D254+D263+D272+D280+D289+D298+D308+D318+D328+D334+D343+D361+D364</f>
        <v>14284.599999999999</v>
      </c>
      <c r="E365" s="242">
        <f>E78+E86+E94+E103+E112+E121+E130+E139+E148+E157+E166+E175+E179+E185+E189+E193+E197+E207+E216+E222+E233+E242+E254+E263+E272+E280+E289+E298+E308+E318+E328+E334+E343+E361+E364</f>
        <v>10796.9</v>
      </c>
    </row>
    <row r="366" spans="1:8" x14ac:dyDescent="0.25">
      <c r="A366" s="332" t="s">
        <v>251</v>
      </c>
      <c r="B366" s="333"/>
      <c r="C366" s="333"/>
      <c r="D366" s="471">
        <f>D34+D46+D68+D82+D90+D99+D108+D117+D126+D135+D144+D153+D162+D171+D179+D200+D204+D210+D213+D225+D245+D301+D311+D321+D337+D345+D349+D364</f>
        <v>4016.7000000000003</v>
      </c>
      <c r="E366" s="471">
        <f>E34+E46+E68+E82+E90+E99+E108+E117+E126+E135+E144+E153+E162+E171+E179+E200+E204+E210+E213+E225+E245+E301+E311+E321+E337+E345+E349+E364</f>
        <v>2086.1999999999998</v>
      </c>
    </row>
    <row r="367" spans="1:8" x14ac:dyDescent="0.25">
      <c r="A367" s="336" t="s">
        <v>148</v>
      </c>
      <c r="B367" s="337"/>
      <c r="C367" s="337"/>
      <c r="D367" s="455">
        <f>D54+D219+D228+D237+D249+D258+D267+D275+D284+D293+D305+D315+D325+D331+D340+D355</f>
        <v>8385.7000000000007</v>
      </c>
      <c r="E367" s="455">
        <f>E54+E219+E228+E237+E249+E258+E267+E275+E284+E293+E305+E315+E325+E331+E340+E355</f>
        <v>7913.9</v>
      </c>
    </row>
    <row r="368" spans="1:8" x14ac:dyDescent="0.25">
      <c r="A368" s="325" t="s">
        <v>143</v>
      </c>
      <c r="B368" s="326"/>
      <c r="C368" s="327"/>
      <c r="D368" s="472">
        <f>D35</f>
        <v>17.899999999999999</v>
      </c>
      <c r="E368" s="472">
        <f>E35</f>
        <v>17.600000000000001</v>
      </c>
    </row>
    <row r="369" spans="1:5" ht="24.75" customHeight="1" x14ac:dyDescent="0.25">
      <c r="A369" s="343" t="s">
        <v>250</v>
      </c>
      <c r="B369" s="344"/>
      <c r="C369" s="345"/>
      <c r="D369" s="452">
        <f>D37+D47</f>
        <v>169.1</v>
      </c>
      <c r="E369" s="452">
        <f>E37+E47</f>
        <v>2.2999999999999998</v>
      </c>
    </row>
    <row r="370" spans="1:5" ht="12.75" customHeight="1" x14ac:dyDescent="0.25">
      <c r="A370" s="352" t="s">
        <v>144</v>
      </c>
      <c r="B370" s="353"/>
      <c r="C370" s="354"/>
      <c r="D370" s="456">
        <f>D55</f>
        <v>121.8</v>
      </c>
      <c r="E370" s="456">
        <f>E55</f>
        <v>3.5</v>
      </c>
    </row>
    <row r="371" spans="1:5" ht="23.25" hidden="1" customHeight="1" x14ac:dyDescent="0.25">
      <c r="A371" s="346" t="s">
        <v>249</v>
      </c>
      <c r="B371" s="347"/>
      <c r="C371" s="348"/>
      <c r="D371" s="473">
        <f>D61+D229+D238+D250+D259+D268+D276+D285+D294+D357</f>
        <v>0</v>
      </c>
      <c r="E371" s="473">
        <f>E61+E229+E238+E250+E259+E268+E276+E285+E294+E357</f>
        <v>0</v>
      </c>
    </row>
    <row r="372" spans="1:5" ht="15" customHeight="1" x14ac:dyDescent="0.25">
      <c r="A372" s="355" t="s">
        <v>248</v>
      </c>
      <c r="B372" s="356"/>
      <c r="C372" s="357"/>
      <c r="D372" s="469">
        <f>D39+D49+D57+D63+D71+D75+D84+D92+D101+D110+D119+D128+D137+D146+D155+D164+D173+D183+D187+D191+D195+D205+D214+D220+D231+D240+D252+D261+D270+D278+D287+D296+D306+D316+D326+D332+D341+D350+D359</f>
        <v>1025.7000000000003</v>
      </c>
      <c r="E372" s="469">
        <f>E39+E49+E57+E63+E71+E75+E84+E92+E101+E110+E119+E128+E137+E146+E155+E164+E173+E183+E187+E191+E195+E205+E214+E220+E231+E240+E252+E261+E270+E278+E287+E296+E306+E316+E326+E332+E341+E350+E359</f>
        <v>349.6</v>
      </c>
    </row>
    <row r="373" spans="1:5" ht="14.25" customHeight="1" x14ac:dyDescent="0.25">
      <c r="A373" s="349" t="s">
        <v>141</v>
      </c>
      <c r="B373" s="350"/>
      <c r="C373" s="351"/>
      <c r="D373" s="474">
        <f>D181</f>
        <v>27.7</v>
      </c>
      <c r="E373" s="474">
        <f>E181</f>
        <v>0</v>
      </c>
    </row>
    <row r="374" spans="1:5" ht="13.8" thickBot="1" x14ac:dyDescent="0.3">
      <c r="A374" s="328" t="s">
        <v>247</v>
      </c>
      <c r="B374" s="329"/>
      <c r="C374" s="329"/>
      <c r="D374" s="475">
        <f>D353</f>
        <v>520</v>
      </c>
      <c r="E374" s="475">
        <f>E353</f>
        <v>423.8</v>
      </c>
    </row>
    <row r="375" spans="1:5" x14ac:dyDescent="0.25">
      <c r="A375" s="105"/>
      <c r="B375" s="105"/>
      <c r="C375" s="105"/>
      <c r="D375" s="476"/>
      <c r="E375" s="476"/>
    </row>
    <row r="376" spans="1:5" x14ac:dyDescent="0.25">
      <c r="A376" s="105"/>
      <c r="B376" s="105"/>
      <c r="C376" s="105"/>
      <c r="D376" s="476"/>
      <c r="E376" s="476"/>
    </row>
    <row r="377" spans="1:5" x14ac:dyDescent="0.25">
      <c r="A377" s="105"/>
      <c r="B377" s="105"/>
      <c r="C377" s="105"/>
      <c r="D377" s="476"/>
      <c r="E377" s="476"/>
    </row>
    <row r="378" spans="1:5" x14ac:dyDescent="0.25">
      <c r="A378" s="105"/>
      <c r="B378" s="105"/>
      <c r="C378" s="105"/>
      <c r="D378" s="476"/>
      <c r="E378" s="476"/>
    </row>
    <row r="379" spans="1:5" x14ac:dyDescent="0.25">
      <c r="A379" s="105"/>
      <c r="B379" s="105"/>
      <c r="C379" s="105"/>
      <c r="D379" s="476"/>
      <c r="E379" s="476"/>
    </row>
    <row r="380" spans="1:5" x14ac:dyDescent="0.25">
      <c r="A380" s="105"/>
      <c r="B380" s="105"/>
      <c r="C380" s="105"/>
      <c r="D380" s="476"/>
      <c r="E380" s="476"/>
    </row>
    <row r="381" spans="1:5" x14ac:dyDescent="0.25">
      <c r="A381" s="105"/>
      <c r="B381" s="105"/>
      <c r="C381" s="105"/>
      <c r="D381" s="476"/>
      <c r="E381" s="476"/>
    </row>
    <row r="382" spans="1:5" x14ac:dyDescent="0.25">
      <c r="A382" s="105"/>
      <c r="B382" s="105"/>
      <c r="C382" s="105"/>
      <c r="D382" s="476"/>
      <c r="E382" s="476"/>
    </row>
    <row r="383" spans="1:5" x14ac:dyDescent="0.25">
      <c r="A383" s="105"/>
      <c r="B383" s="105"/>
      <c r="C383" s="105"/>
      <c r="D383" s="476"/>
      <c r="E383" s="476"/>
    </row>
    <row r="384" spans="1:5" x14ac:dyDescent="0.25">
      <c r="A384" s="105"/>
      <c r="B384" s="105"/>
      <c r="C384" s="105"/>
      <c r="D384" s="476"/>
      <c r="E384" s="476"/>
    </row>
    <row r="385" spans="1:5" x14ac:dyDescent="0.25">
      <c r="A385" s="105"/>
      <c r="B385" s="105"/>
      <c r="C385" s="105"/>
      <c r="D385" s="476"/>
      <c r="E385" s="476"/>
    </row>
    <row r="386" spans="1:5" x14ac:dyDescent="0.25">
      <c r="A386" s="105"/>
      <c r="B386" s="105"/>
      <c r="C386" s="105"/>
      <c r="D386" s="476"/>
      <c r="E386" s="476"/>
    </row>
  </sheetData>
  <mergeCells count="247">
    <mergeCell ref="E9:E13"/>
    <mergeCell ref="D9:D13"/>
    <mergeCell ref="B114:B117"/>
    <mergeCell ref="A78:C78"/>
    <mergeCell ref="B66:E66"/>
    <mergeCell ref="A79:A85"/>
    <mergeCell ref="B84:B85"/>
    <mergeCell ref="B168:B171"/>
    <mergeCell ref="A139:C139"/>
    <mergeCell ref="B146:B147"/>
    <mergeCell ref="B145:E145"/>
    <mergeCell ref="A140:A147"/>
    <mergeCell ref="B140:E140"/>
    <mergeCell ref="A149:A156"/>
    <mergeCell ref="B158:E158"/>
    <mergeCell ref="B164:B165"/>
    <mergeCell ref="B163:E163"/>
    <mergeCell ref="B154:E154"/>
    <mergeCell ref="B149:E149"/>
    <mergeCell ref="B159:B162"/>
    <mergeCell ref="B24:B25"/>
    <mergeCell ref="A189:C189"/>
    <mergeCell ref="B15:E15"/>
    <mergeCell ref="B198:E198"/>
    <mergeCell ref="B186:E186"/>
    <mergeCell ref="B187:B188"/>
    <mergeCell ref="A112:C112"/>
    <mergeCell ref="A104:A111"/>
    <mergeCell ref="A113:A120"/>
    <mergeCell ref="B118:E118"/>
    <mergeCell ref="B49:B50"/>
    <mergeCell ref="B52:E52"/>
    <mergeCell ref="B47:B48"/>
    <mergeCell ref="B176:E176"/>
    <mergeCell ref="B177:B178"/>
    <mergeCell ref="B105:B108"/>
    <mergeCell ref="B37:B38"/>
    <mergeCell ref="B180:E180"/>
    <mergeCell ref="B167:E167"/>
    <mergeCell ref="B123:B126"/>
    <mergeCell ref="B132:B135"/>
    <mergeCell ref="B150:B153"/>
    <mergeCell ref="A157:C157"/>
    <mergeCell ref="A167:A174"/>
    <mergeCell ref="A176:A178"/>
    <mergeCell ref="B326:B327"/>
    <mergeCell ref="B332:B333"/>
    <mergeCell ref="A329:A333"/>
    <mergeCell ref="B39:B40"/>
    <mergeCell ref="B70:E70"/>
    <mergeCell ref="B74:E74"/>
    <mergeCell ref="A15:A77"/>
    <mergeCell ref="B55:B56"/>
    <mergeCell ref="B60:E60"/>
    <mergeCell ref="B61:B62"/>
    <mergeCell ref="A103:C103"/>
    <mergeCell ref="B35:B36"/>
    <mergeCell ref="A148:C148"/>
    <mergeCell ref="B63:B64"/>
    <mergeCell ref="B71:B72"/>
    <mergeCell ref="B75:B76"/>
    <mergeCell ref="B42:E42"/>
    <mergeCell ref="B53:B54"/>
    <mergeCell ref="B30:B33"/>
    <mergeCell ref="A179:C179"/>
    <mergeCell ref="A180:A184"/>
    <mergeCell ref="B183:B184"/>
    <mergeCell ref="B26:B28"/>
    <mergeCell ref="B100:E100"/>
    <mergeCell ref="A175:C175"/>
    <mergeCell ref="B172:E172"/>
    <mergeCell ref="B136:E136"/>
    <mergeCell ref="B137:B138"/>
    <mergeCell ref="B57:B58"/>
    <mergeCell ref="B141:B144"/>
    <mergeCell ref="B155:B156"/>
    <mergeCell ref="B109:E109"/>
    <mergeCell ref="A121:C121"/>
    <mergeCell ref="A369:C369"/>
    <mergeCell ref="A371:C371"/>
    <mergeCell ref="B355:B356"/>
    <mergeCell ref="A373:C373"/>
    <mergeCell ref="A370:C370"/>
    <mergeCell ref="A372:C372"/>
    <mergeCell ref="B345:B346"/>
    <mergeCell ref="B352:E352"/>
    <mergeCell ref="B347:E347"/>
    <mergeCell ref="B348:B349"/>
    <mergeCell ref="B359:B360"/>
    <mergeCell ref="B357:B358"/>
    <mergeCell ref="B353:B354"/>
    <mergeCell ref="B350:B351"/>
    <mergeCell ref="B344:E344"/>
    <mergeCell ref="A368:C368"/>
    <mergeCell ref="B214:B215"/>
    <mergeCell ref="A374:C374"/>
    <mergeCell ref="A365:C365"/>
    <mergeCell ref="A366:C366"/>
    <mergeCell ref="B363:B364"/>
    <mergeCell ref="A367:C367"/>
    <mergeCell ref="A362:A364"/>
    <mergeCell ref="B362:E362"/>
    <mergeCell ref="A361:C361"/>
    <mergeCell ref="A344:A356"/>
    <mergeCell ref="A334:C334"/>
    <mergeCell ref="B329:E329"/>
    <mergeCell ref="B319:E319"/>
    <mergeCell ref="B338:E338"/>
    <mergeCell ref="B335:E335"/>
    <mergeCell ref="B250:B251"/>
    <mergeCell ref="B256:B258"/>
    <mergeCell ref="B312:E312"/>
    <mergeCell ref="B341:B342"/>
    <mergeCell ref="B227:B228"/>
    <mergeCell ref="A222:C222"/>
    <mergeCell ref="A319:A325"/>
    <mergeCell ref="B339:B340"/>
    <mergeCell ref="B320:B321"/>
    <mergeCell ref="B336:B337"/>
    <mergeCell ref="B322:E322"/>
    <mergeCell ref="A328:C328"/>
    <mergeCell ref="B43:B46"/>
    <mergeCell ref="A86:C86"/>
    <mergeCell ref="A87:A93"/>
    <mergeCell ref="B96:B99"/>
    <mergeCell ref="A335:A342"/>
    <mergeCell ref="B291:B293"/>
    <mergeCell ref="B79:E79"/>
    <mergeCell ref="B119:B120"/>
    <mergeCell ref="B101:B102"/>
    <mergeCell ref="B95:E95"/>
    <mergeCell ref="B67:B68"/>
    <mergeCell ref="B87:E87"/>
    <mergeCell ref="B104:E104"/>
    <mergeCell ref="B113:E113"/>
    <mergeCell ref="B110:B111"/>
    <mergeCell ref="B83:E83"/>
    <mergeCell ref="B330:B331"/>
    <mergeCell ref="A318:C318"/>
    <mergeCell ref="B323:B325"/>
    <mergeCell ref="C1:E4"/>
    <mergeCell ref="A122:A129"/>
    <mergeCell ref="B128:B129"/>
    <mergeCell ref="B131:E131"/>
    <mergeCell ref="B127:E127"/>
    <mergeCell ref="B122:E122"/>
    <mergeCell ref="A130:C130"/>
    <mergeCell ref="A131:A138"/>
    <mergeCell ref="B268:B269"/>
    <mergeCell ref="B226:E226"/>
    <mergeCell ref="B243:E243"/>
    <mergeCell ref="B247:B249"/>
    <mergeCell ref="A254:C254"/>
    <mergeCell ref="B235:B237"/>
    <mergeCell ref="A95:A102"/>
    <mergeCell ref="B92:B93"/>
    <mergeCell ref="A94:C94"/>
    <mergeCell ref="A233:C233"/>
    <mergeCell ref="B195:B196"/>
    <mergeCell ref="A197:C197"/>
    <mergeCell ref="B181:B182"/>
    <mergeCell ref="B173:B174"/>
    <mergeCell ref="A158:A165"/>
    <mergeCell ref="A166:C166"/>
    <mergeCell ref="B302:E302"/>
    <mergeCell ref="B300:B301"/>
    <mergeCell ref="A299:A305"/>
    <mergeCell ref="B265:B267"/>
    <mergeCell ref="A255:A262"/>
    <mergeCell ref="B259:B260"/>
    <mergeCell ref="B281:E281"/>
    <mergeCell ref="B287:B288"/>
    <mergeCell ref="B296:B297"/>
    <mergeCell ref="A273:A279"/>
    <mergeCell ref="A290:A297"/>
    <mergeCell ref="B282:B284"/>
    <mergeCell ref="B273:E273"/>
    <mergeCell ref="B316:B317"/>
    <mergeCell ref="A309:A317"/>
    <mergeCell ref="B306:B307"/>
    <mergeCell ref="A234:A241"/>
    <mergeCell ref="A281:A288"/>
    <mergeCell ref="B264:E264"/>
    <mergeCell ref="B261:B262"/>
    <mergeCell ref="B270:B271"/>
    <mergeCell ref="B278:B279"/>
    <mergeCell ref="B309:E309"/>
    <mergeCell ref="A263:C263"/>
    <mergeCell ref="A272:C272"/>
    <mergeCell ref="B238:B239"/>
    <mergeCell ref="A298:C298"/>
    <mergeCell ref="B290:E290"/>
    <mergeCell ref="A289:C289"/>
    <mergeCell ref="B294:B295"/>
    <mergeCell ref="B285:B286"/>
    <mergeCell ref="B276:B277"/>
    <mergeCell ref="B310:B311"/>
    <mergeCell ref="B313:B315"/>
    <mergeCell ref="A308:C308"/>
    <mergeCell ref="B303:B305"/>
    <mergeCell ref="B299:E299"/>
    <mergeCell ref="B190:E190"/>
    <mergeCell ref="B191:B192"/>
    <mergeCell ref="A280:C280"/>
    <mergeCell ref="B274:B275"/>
    <mergeCell ref="B217:E217"/>
    <mergeCell ref="A217:A219"/>
    <mergeCell ref="A216:C216"/>
    <mergeCell ref="A207:C207"/>
    <mergeCell ref="B199:B200"/>
    <mergeCell ref="A198:A206"/>
    <mergeCell ref="B205:B206"/>
    <mergeCell ref="B201:E201"/>
    <mergeCell ref="B202:B204"/>
    <mergeCell ref="B211:E211"/>
    <mergeCell ref="B208:E208"/>
    <mergeCell ref="A208:A215"/>
    <mergeCell ref="B212:B213"/>
    <mergeCell ref="A194:A196"/>
    <mergeCell ref="B194:E194"/>
    <mergeCell ref="A190:A192"/>
    <mergeCell ref="A193:C193"/>
    <mergeCell ref="B220:B221"/>
    <mergeCell ref="A343:C343"/>
    <mergeCell ref="A264:A271"/>
    <mergeCell ref="A6:E6"/>
    <mergeCell ref="A185:C185"/>
    <mergeCell ref="B229:B230"/>
    <mergeCell ref="B223:E223"/>
    <mergeCell ref="B209:B210"/>
    <mergeCell ref="B255:E255"/>
    <mergeCell ref="B244:B245"/>
    <mergeCell ref="A243:A253"/>
    <mergeCell ref="B231:B232"/>
    <mergeCell ref="A223:A232"/>
    <mergeCell ref="B240:B241"/>
    <mergeCell ref="B252:B253"/>
    <mergeCell ref="B234:E234"/>
    <mergeCell ref="A242:C242"/>
    <mergeCell ref="B224:B225"/>
    <mergeCell ref="B246:E246"/>
    <mergeCell ref="A186:A188"/>
    <mergeCell ref="A8:A13"/>
    <mergeCell ref="B16:B23"/>
    <mergeCell ref="C8:C13"/>
    <mergeCell ref="B8:B13"/>
    <mergeCell ref="D8:E8"/>
  </mergeCells>
  <pageMargins left="1.1811023622047245" right="0.39370078740157483" top="0.74803149606299213" bottom="0.74803149606299213" header="0.31496062992125984" footer="0.31496062992125984"/>
  <pageSetup paperSize="9" scale="6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421"/>
  <sheetViews>
    <sheetView tabSelected="1" zoomScale="130" zoomScaleNormal="130" workbookViewId="0">
      <selection activeCell="C267" sqref="C267"/>
    </sheetView>
  </sheetViews>
  <sheetFormatPr defaultRowHeight="13.2" x14ac:dyDescent="0.25"/>
  <cols>
    <col min="1" max="1" width="6.88671875" customWidth="1"/>
    <col min="2" max="2" width="55.6640625" customWidth="1"/>
    <col min="3" max="3" width="13.109375" customWidth="1"/>
    <col min="4" max="4" width="13.88671875" customWidth="1"/>
    <col min="8" max="8" width="11.88671875" customWidth="1"/>
  </cols>
  <sheetData>
    <row r="2" spans="1:4" x14ac:dyDescent="0.25">
      <c r="C2" s="224" t="s">
        <v>406</v>
      </c>
      <c r="D2" s="224"/>
    </row>
    <row r="3" spans="1:4" x14ac:dyDescent="0.25">
      <c r="C3" s="224" t="s">
        <v>413</v>
      </c>
      <c r="D3" s="225"/>
    </row>
    <row r="4" spans="1:4" x14ac:dyDescent="0.25">
      <c r="C4" s="224" t="s">
        <v>405</v>
      </c>
      <c r="D4" s="161"/>
    </row>
    <row r="5" spans="1:4" ht="17.25" customHeight="1" x14ac:dyDescent="0.25">
      <c r="A5" s="245" t="s">
        <v>411</v>
      </c>
      <c r="B5" s="245"/>
      <c r="C5" s="245"/>
      <c r="D5" s="245"/>
    </row>
    <row r="6" spans="1:4" ht="28.5" customHeight="1" x14ac:dyDescent="0.25">
      <c r="A6" s="245"/>
      <c r="B6" s="245"/>
      <c r="C6" s="245"/>
      <c r="D6" s="245"/>
    </row>
    <row r="8" spans="1:4" x14ac:dyDescent="0.25">
      <c r="D8" s="223" t="s">
        <v>4</v>
      </c>
    </row>
    <row r="9" spans="1:4" x14ac:dyDescent="0.25">
      <c r="A9" s="424" t="s">
        <v>404</v>
      </c>
      <c r="B9" s="427" t="s">
        <v>403</v>
      </c>
      <c r="C9" s="430" t="s">
        <v>360</v>
      </c>
      <c r="D9" s="431"/>
    </row>
    <row r="10" spans="1:4" x14ac:dyDescent="0.25">
      <c r="A10" s="425"/>
      <c r="B10" s="428"/>
      <c r="C10" s="424" t="s">
        <v>408</v>
      </c>
      <c r="D10" s="424" t="s">
        <v>402</v>
      </c>
    </row>
    <row r="11" spans="1:4" ht="13.2" customHeight="1" x14ac:dyDescent="0.25">
      <c r="A11" s="425"/>
      <c r="B11" s="428"/>
      <c r="C11" s="428"/>
      <c r="D11" s="425"/>
    </row>
    <row r="12" spans="1:4" x14ac:dyDescent="0.25">
      <c r="A12" s="426"/>
      <c r="B12" s="429"/>
      <c r="C12" s="429"/>
      <c r="D12" s="426"/>
    </row>
    <row r="13" spans="1:4" x14ac:dyDescent="0.25">
      <c r="A13" s="222">
        <v>1</v>
      </c>
      <c r="B13" s="222">
        <v>2</v>
      </c>
      <c r="C13" s="222">
        <v>3</v>
      </c>
      <c r="D13" s="222">
        <v>5</v>
      </c>
    </row>
    <row r="14" spans="1:4" ht="13.8" thickBot="1" x14ac:dyDescent="0.3">
      <c r="A14" s="432" t="s">
        <v>401</v>
      </c>
      <c r="B14" s="433"/>
      <c r="C14" s="433"/>
      <c r="D14" s="434"/>
    </row>
    <row r="15" spans="1:4" x14ac:dyDescent="0.25">
      <c r="A15" s="174">
        <v>1</v>
      </c>
      <c r="B15" s="76" t="s">
        <v>374</v>
      </c>
      <c r="C15" s="76">
        <f>SUM(C16:C21)</f>
        <v>3594.3</v>
      </c>
      <c r="D15" s="76">
        <f>SUM(D16:D21)</f>
        <v>2196.6999999999998</v>
      </c>
    </row>
    <row r="16" spans="1:4" x14ac:dyDescent="0.25">
      <c r="A16" s="173"/>
      <c r="B16" s="172" t="s">
        <v>153</v>
      </c>
      <c r="C16" s="50">
        <v>3118.6</v>
      </c>
      <c r="D16" s="50">
        <v>1926.2</v>
      </c>
    </row>
    <row r="17" spans="1:4" x14ac:dyDescent="0.25">
      <c r="A17" s="173"/>
      <c r="B17" s="50" t="s">
        <v>151</v>
      </c>
      <c r="C17" s="50">
        <v>384.3</v>
      </c>
      <c r="D17" s="50">
        <v>247.5</v>
      </c>
    </row>
    <row r="18" spans="1:4" ht="12.6" customHeight="1" x14ac:dyDescent="0.25">
      <c r="A18" s="186"/>
      <c r="B18" s="49" t="s">
        <v>400</v>
      </c>
      <c r="C18" s="49">
        <v>17.899999999999999</v>
      </c>
      <c r="D18" s="49">
        <v>17.600000000000001</v>
      </c>
    </row>
    <row r="19" spans="1:4" ht="24.75" customHeight="1" x14ac:dyDescent="0.25">
      <c r="A19" s="186"/>
      <c r="B19" s="221" t="s">
        <v>399</v>
      </c>
      <c r="C19" s="49">
        <v>2.4</v>
      </c>
      <c r="D19" s="49">
        <v>2.2999999999999998</v>
      </c>
    </row>
    <row r="20" spans="1:4" ht="13.2" customHeight="1" x14ac:dyDescent="0.25">
      <c r="A20" s="186"/>
      <c r="B20" s="221" t="s">
        <v>145</v>
      </c>
      <c r="C20" s="49">
        <v>11.1</v>
      </c>
      <c r="D20" s="49">
        <v>3.1</v>
      </c>
    </row>
    <row r="21" spans="1:4" ht="12.6" customHeight="1" thickBot="1" x14ac:dyDescent="0.3">
      <c r="A21" s="183"/>
      <c r="B21" s="86" t="s">
        <v>139</v>
      </c>
      <c r="C21" s="46">
        <v>60</v>
      </c>
      <c r="D21" s="46"/>
    </row>
    <row r="22" spans="1:4" x14ac:dyDescent="0.25">
      <c r="A22" s="174">
        <v>2</v>
      </c>
      <c r="B22" s="76" t="s">
        <v>228</v>
      </c>
      <c r="C22" s="59">
        <f>C23+C24+C25+C26</f>
        <v>732.2</v>
      </c>
      <c r="D22" s="59">
        <f>D23+D24+D25+D26</f>
        <v>328.5</v>
      </c>
    </row>
    <row r="23" spans="1:4" x14ac:dyDescent="0.25">
      <c r="A23" s="173"/>
      <c r="B23" s="172" t="s">
        <v>153</v>
      </c>
      <c r="C23" s="50">
        <v>715.3</v>
      </c>
      <c r="D23" s="50">
        <v>326.10000000000002</v>
      </c>
    </row>
    <row r="24" spans="1:4" x14ac:dyDescent="0.25">
      <c r="A24" s="173"/>
      <c r="B24" s="75" t="s">
        <v>151</v>
      </c>
      <c r="C24" s="50">
        <v>15.7</v>
      </c>
      <c r="D24" s="50">
        <v>2.4</v>
      </c>
    </row>
    <row r="25" spans="1:4" x14ac:dyDescent="0.25">
      <c r="A25" s="186"/>
      <c r="B25" s="221" t="s">
        <v>145</v>
      </c>
      <c r="C25" s="49"/>
      <c r="D25" s="49"/>
    </row>
    <row r="26" spans="1:4" ht="13.8" thickBot="1" x14ac:dyDescent="0.3">
      <c r="A26" s="183"/>
      <c r="B26" s="86" t="s">
        <v>139</v>
      </c>
      <c r="C26" s="46">
        <v>1.2</v>
      </c>
      <c r="D26" s="46"/>
    </row>
    <row r="27" spans="1:4" x14ac:dyDescent="0.25">
      <c r="A27" s="174">
        <v>3</v>
      </c>
      <c r="B27" s="76" t="s">
        <v>226</v>
      </c>
      <c r="C27" s="59">
        <f>C28+C29+C30+C31</f>
        <v>293.5</v>
      </c>
      <c r="D27" s="59">
        <f>D28+D29+D30+D31</f>
        <v>215.5</v>
      </c>
    </row>
    <row r="28" spans="1:4" x14ac:dyDescent="0.25">
      <c r="A28" s="173"/>
      <c r="B28" s="172" t="s">
        <v>153</v>
      </c>
      <c r="C28" s="50">
        <v>284.8</v>
      </c>
      <c r="D28" s="50">
        <v>214.5</v>
      </c>
    </row>
    <row r="29" spans="1:4" x14ac:dyDescent="0.25">
      <c r="A29" s="173"/>
      <c r="B29" s="75" t="s">
        <v>151</v>
      </c>
      <c r="C29" s="50">
        <v>7.5</v>
      </c>
      <c r="D29" s="50">
        <v>1</v>
      </c>
    </row>
    <row r="30" spans="1:4" x14ac:dyDescent="0.25">
      <c r="A30" s="186"/>
      <c r="B30" s="221" t="s">
        <v>145</v>
      </c>
      <c r="C30" s="49"/>
      <c r="D30" s="49"/>
    </row>
    <row r="31" spans="1:4" ht="13.8" thickBot="1" x14ac:dyDescent="0.3">
      <c r="A31" s="183"/>
      <c r="B31" s="86" t="s">
        <v>139</v>
      </c>
      <c r="C31" s="46">
        <v>1.2</v>
      </c>
      <c r="D31" s="46"/>
    </row>
    <row r="32" spans="1:4" x14ac:dyDescent="0.25">
      <c r="A32" s="174">
        <v>4</v>
      </c>
      <c r="B32" s="76" t="s">
        <v>224</v>
      </c>
      <c r="C32" s="59">
        <f>C33+C34+C35+C36</f>
        <v>281.7</v>
      </c>
      <c r="D32" s="59">
        <f>D33+D34+D35+D36</f>
        <v>172.9</v>
      </c>
    </row>
    <row r="33" spans="1:4" x14ac:dyDescent="0.25">
      <c r="A33" s="173"/>
      <c r="B33" s="172" t="s">
        <v>153</v>
      </c>
      <c r="C33" s="50">
        <v>261.5</v>
      </c>
      <c r="D33" s="50">
        <v>162.4</v>
      </c>
    </row>
    <row r="34" spans="1:4" x14ac:dyDescent="0.25">
      <c r="A34" s="173"/>
      <c r="B34" s="75" t="s">
        <v>151</v>
      </c>
      <c r="C34" s="50">
        <v>19.399999999999999</v>
      </c>
      <c r="D34" s="50">
        <v>10.5</v>
      </c>
    </row>
    <row r="35" spans="1:4" x14ac:dyDescent="0.25">
      <c r="A35" s="186"/>
      <c r="B35" s="221" t="s">
        <v>145</v>
      </c>
      <c r="C35" s="49"/>
      <c r="D35" s="49"/>
    </row>
    <row r="36" spans="1:4" ht="13.8" thickBot="1" x14ac:dyDescent="0.3">
      <c r="A36" s="183"/>
      <c r="B36" s="86" t="s">
        <v>139</v>
      </c>
      <c r="C36" s="46">
        <v>0.8</v>
      </c>
      <c r="D36" s="46"/>
    </row>
    <row r="37" spans="1:4" x14ac:dyDescent="0.25">
      <c r="A37" s="174">
        <v>5</v>
      </c>
      <c r="B37" s="76" t="s">
        <v>222</v>
      </c>
      <c r="C37" s="59">
        <f>C38+C39+C40+C41</f>
        <v>291.8</v>
      </c>
      <c r="D37" s="59">
        <f>D38+D39+D40+D41</f>
        <v>202.9</v>
      </c>
    </row>
    <row r="38" spans="1:4" x14ac:dyDescent="0.25">
      <c r="A38" s="173"/>
      <c r="B38" s="172" t="s">
        <v>153</v>
      </c>
      <c r="C38" s="75">
        <v>268.2</v>
      </c>
      <c r="D38" s="75">
        <v>192.4</v>
      </c>
    </row>
    <row r="39" spans="1:4" x14ac:dyDescent="0.25">
      <c r="A39" s="173"/>
      <c r="B39" s="75" t="s">
        <v>151</v>
      </c>
      <c r="C39" s="75">
        <v>20</v>
      </c>
      <c r="D39" s="75">
        <v>10.5</v>
      </c>
    </row>
    <row r="40" spans="1:4" x14ac:dyDescent="0.25">
      <c r="A40" s="186"/>
      <c r="B40" s="221" t="s">
        <v>145</v>
      </c>
      <c r="C40" s="78"/>
      <c r="D40" s="78"/>
    </row>
    <row r="41" spans="1:4" ht="13.8" thickBot="1" x14ac:dyDescent="0.3">
      <c r="A41" s="183"/>
      <c r="B41" s="86" t="s">
        <v>139</v>
      </c>
      <c r="C41" s="86">
        <v>3.6</v>
      </c>
      <c r="D41" s="86"/>
    </row>
    <row r="42" spans="1:4" x14ac:dyDescent="0.25">
      <c r="A42" s="174">
        <v>6</v>
      </c>
      <c r="B42" s="76" t="s">
        <v>220</v>
      </c>
      <c r="C42" s="59">
        <f>C43+C44+C45+C46</f>
        <v>311.10000000000002</v>
      </c>
      <c r="D42" s="59">
        <f>D43+D44+D45+D46</f>
        <v>203.5</v>
      </c>
    </row>
    <row r="43" spans="1:4" x14ac:dyDescent="0.25">
      <c r="A43" s="182"/>
      <c r="B43" s="172" t="s">
        <v>153</v>
      </c>
      <c r="C43" s="75">
        <v>280.10000000000002</v>
      </c>
      <c r="D43" s="75">
        <v>193</v>
      </c>
    </row>
    <row r="44" spans="1:4" x14ac:dyDescent="0.25">
      <c r="A44" s="182"/>
      <c r="B44" s="75" t="s">
        <v>151</v>
      </c>
      <c r="C44" s="50">
        <v>20</v>
      </c>
      <c r="D44" s="50">
        <v>10.5</v>
      </c>
    </row>
    <row r="45" spans="1:4" x14ac:dyDescent="0.25">
      <c r="A45" s="80"/>
      <c r="B45" s="221" t="s">
        <v>145</v>
      </c>
      <c r="C45" s="49"/>
      <c r="D45" s="49"/>
    </row>
    <row r="46" spans="1:4" ht="13.8" thickBot="1" x14ac:dyDescent="0.3">
      <c r="A46" s="175"/>
      <c r="B46" s="46" t="s">
        <v>139</v>
      </c>
      <c r="C46" s="46">
        <v>11</v>
      </c>
      <c r="D46" s="46"/>
    </row>
    <row r="47" spans="1:4" x14ac:dyDescent="0.25">
      <c r="A47" s="230">
        <v>7</v>
      </c>
      <c r="B47" s="76" t="s">
        <v>218</v>
      </c>
      <c r="C47" s="59">
        <f>C48+C49+C50+C51</f>
        <v>363.1</v>
      </c>
      <c r="D47" s="59">
        <f>D48+D49+D50+D51</f>
        <v>224.5</v>
      </c>
    </row>
    <row r="48" spans="1:4" x14ac:dyDescent="0.25">
      <c r="A48" s="200"/>
      <c r="B48" s="50" t="s">
        <v>153</v>
      </c>
      <c r="C48" s="50">
        <v>333.6</v>
      </c>
      <c r="D48" s="50">
        <v>214</v>
      </c>
    </row>
    <row r="49" spans="1:4" x14ac:dyDescent="0.25">
      <c r="A49" s="200"/>
      <c r="B49" s="75" t="s">
        <v>151</v>
      </c>
      <c r="C49" s="50">
        <v>20</v>
      </c>
      <c r="D49" s="50">
        <v>10.5</v>
      </c>
    </row>
    <row r="50" spans="1:4" x14ac:dyDescent="0.25">
      <c r="A50" s="199"/>
      <c r="B50" s="221" t="s">
        <v>145</v>
      </c>
      <c r="C50" s="49"/>
      <c r="D50" s="49"/>
    </row>
    <row r="51" spans="1:4" ht="13.8" thickBot="1" x14ac:dyDescent="0.3">
      <c r="A51" s="198"/>
      <c r="B51" s="86" t="s">
        <v>139</v>
      </c>
      <c r="C51" s="46">
        <v>9.5</v>
      </c>
      <c r="D51" s="46"/>
    </row>
    <row r="52" spans="1:4" x14ac:dyDescent="0.25">
      <c r="A52" s="174">
        <v>8</v>
      </c>
      <c r="B52" s="76" t="s">
        <v>216</v>
      </c>
      <c r="C52" s="59">
        <f>C53+C54+C55+C56</f>
        <v>309.99999999999994</v>
      </c>
      <c r="D52" s="59">
        <f>D53+D54+D55+D56</f>
        <v>174.20000000000002</v>
      </c>
    </row>
    <row r="53" spans="1:4" x14ac:dyDescent="0.25">
      <c r="A53" s="182"/>
      <c r="B53" s="172" t="s">
        <v>153</v>
      </c>
      <c r="C53" s="50">
        <v>296.2</v>
      </c>
      <c r="D53" s="50">
        <v>168.9</v>
      </c>
    </row>
    <row r="54" spans="1:4" x14ac:dyDescent="0.25">
      <c r="A54" s="182"/>
      <c r="B54" s="75" t="s">
        <v>151</v>
      </c>
      <c r="C54" s="50">
        <v>10.9</v>
      </c>
      <c r="D54" s="50">
        <v>5.3</v>
      </c>
    </row>
    <row r="55" spans="1:4" x14ac:dyDescent="0.25">
      <c r="A55" s="80"/>
      <c r="B55" s="221" t="s">
        <v>145</v>
      </c>
      <c r="C55" s="49"/>
      <c r="D55" s="49"/>
    </row>
    <row r="56" spans="1:4" ht="13.8" thickBot="1" x14ac:dyDescent="0.3">
      <c r="A56" s="175"/>
      <c r="B56" s="86" t="s">
        <v>139</v>
      </c>
      <c r="C56" s="46">
        <v>2.9</v>
      </c>
      <c r="D56" s="46"/>
    </row>
    <row r="57" spans="1:4" x14ac:dyDescent="0.25">
      <c r="A57" s="174">
        <v>9</v>
      </c>
      <c r="B57" s="59" t="s">
        <v>214</v>
      </c>
      <c r="C57" s="59">
        <f>C58+C59+C60+C61</f>
        <v>284</v>
      </c>
      <c r="D57" s="59">
        <f>D58+D59+D60+D61</f>
        <v>188.8</v>
      </c>
    </row>
    <row r="58" spans="1:4" x14ac:dyDescent="0.25">
      <c r="A58" s="182"/>
      <c r="B58" s="172" t="s">
        <v>153</v>
      </c>
      <c r="C58" s="50">
        <v>263.39999999999998</v>
      </c>
      <c r="D58" s="50">
        <v>178.5</v>
      </c>
    </row>
    <row r="59" spans="1:4" x14ac:dyDescent="0.25">
      <c r="A59" s="182"/>
      <c r="B59" s="75" t="s">
        <v>151</v>
      </c>
      <c r="C59" s="50">
        <v>16</v>
      </c>
      <c r="D59" s="50">
        <v>10.3</v>
      </c>
    </row>
    <row r="60" spans="1:4" x14ac:dyDescent="0.25">
      <c r="A60" s="80"/>
      <c r="B60" s="221" t="s">
        <v>145</v>
      </c>
      <c r="C60" s="49"/>
      <c r="D60" s="49"/>
    </row>
    <row r="61" spans="1:4" ht="13.8" thickBot="1" x14ac:dyDescent="0.3">
      <c r="A61" s="175"/>
      <c r="B61" s="86" t="s">
        <v>139</v>
      </c>
      <c r="C61" s="46">
        <v>4.5999999999999996</v>
      </c>
      <c r="D61" s="46"/>
    </row>
    <row r="62" spans="1:4" x14ac:dyDescent="0.25">
      <c r="A62" s="174">
        <v>10</v>
      </c>
      <c r="B62" s="76" t="s">
        <v>212</v>
      </c>
      <c r="C62" s="59">
        <f>C63+C64+C65+C66</f>
        <v>241.8</v>
      </c>
      <c r="D62" s="59">
        <f>D63+D64+D65+D66</f>
        <v>141.19999999999999</v>
      </c>
    </row>
    <row r="63" spans="1:4" x14ac:dyDescent="0.25">
      <c r="A63" s="182"/>
      <c r="B63" s="172" t="s">
        <v>153</v>
      </c>
      <c r="C63" s="75">
        <v>229.9</v>
      </c>
      <c r="D63" s="75">
        <v>135.5</v>
      </c>
    </row>
    <row r="64" spans="1:4" x14ac:dyDescent="0.25">
      <c r="A64" s="182"/>
      <c r="B64" s="75" t="s">
        <v>151</v>
      </c>
      <c r="C64" s="50">
        <v>10.6</v>
      </c>
      <c r="D64" s="50">
        <v>5.7</v>
      </c>
    </row>
    <row r="65" spans="1:4" x14ac:dyDescent="0.25">
      <c r="A65" s="80"/>
      <c r="B65" s="221" t="s">
        <v>145</v>
      </c>
      <c r="C65" s="49"/>
      <c r="D65" s="49"/>
    </row>
    <row r="66" spans="1:4" ht="13.8" thickBot="1" x14ac:dyDescent="0.3">
      <c r="A66" s="175"/>
      <c r="B66" s="86" t="s">
        <v>139</v>
      </c>
      <c r="C66" s="46">
        <v>1.3</v>
      </c>
      <c r="D66" s="46"/>
    </row>
    <row r="67" spans="1:4" x14ac:dyDescent="0.25">
      <c r="A67" s="174">
        <v>11</v>
      </c>
      <c r="B67" s="76" t="s">
        <v>210</v>
      </c>
      <c r="C67" s="59">
        <f>C68+C69+C70+C71</f>
        <v>202.9</v>
      </c>
      <c r="D67" s="59">
        <f>D68+D69+D70+D71</f>
        <v>120.3</v>
      </c>
    </row>
    <row r="68" spans="1:4" x14ac:dyDescent="0.25">
      <c r="A68" s="182"/>
      <c r="B68" s="172" t="s">
        <v>153</v>
      </c>
      <c r="C68" s="50">
        <v>190.3</v>
      </c>
      <c r="D68" s="50">
        <v>114.6</v>
      </c>
    </row>
    <row r="69" spans="1:4" x14ac:dyDescent="0.25">
      <c r="A69" s="182"/>
      <c r="B69" s="75" t="s">
        <v>151</v>
      </c>
      <c r="C69" s="50">
        <v>9.6</v>
      </c>
      <c r="D69" s="50">
        <v>5.7</v>
      </c>
    </row>
    <row r="70" spans="1:4" x14ac:dyDescent="0.25">
      <c r="A70" s="80"/>
      <c r="B70" s="221" t="s">
        <v>145</v>
      </c>
      <c r="C70" s="49"/>
      <c r="D70" s="49"/>
    </row>
    <row r="71" spans="1:4" ht="13.8" thickBot="1" x14ac:dyDescent="0.3">
      <c r="A71" s="175"/>
      <c r="B71" s="86" t="s">
        <v>139</v>
      </c>
      <c r="C71" s="46">
        <v>3</v>
      </c>
      <c r="D71" s="46"/>
    </row>
    <row r="72" spans="1:4" x14ac:dyDescent="0.25">
      <c r="A72" s="174">
        <v>12</v>
      </c>
      <c r="B72" s="76" t="s">
        <v>208</v>
      </c>
      <c r="C72" s="59">
        <f>C73+C74+C75+C76</f>
        <v>181.79999999999998</v>
      </c>
      <c r="D72" s="59">
        <f>D73+D74+D75+D76</f>
        <v>111.9</v>
      </c>
    </row>
    <row r="73" spans="1:4" x14ac:dyDescent="0.25">
      <c r="A73" s="182"/>
      <c r="B73" s="172" t="s">
        <v>153</v>
      </c>
      <c r="C73" s="75">
        <v>171.1</v>
      </c>
      <c r="D73" s="75">
        <v>106.2</v>
      </c>
    </row>
    <row r="74" spans="1:4" x14ac:dyDescent="0.25">
      <c r="A74" s="182"/>
      <c r="B74" s="75" t="s">
        <v>151</v>
      </c>
      <c r="C74" s="50">
        <v>9.6</v>
      </c>
      <c r="D74" s="50">
        <v>5.7</v>
      </c>
    </row>
    <row r="75" spans="1:4" x14ac:dyDescent="0.25">
      <c r="A75" s="80"/>
      <c r="B75" s="221" t="s">
        <v>145</v>
      </c>
      <c r="C75" s="49"/>
      <c r="D75" s="49"/>
    </row>
    <row r="76" spans="1:4" ht="13.8" thickBot="1" x14ac:dyDescent="0.3">
      <c r="A76" s="175"/>
      <c r="B76" s="86" t="s">
        <v>139</v>
      </c>
      <c r="C76" s="46">
        <v>1.1000000000000001</v>
      </c>
      <c r="D76" s="46"/>
    </row>
    <row r="77" spans="1:4" x14ac:dyDescent="0.25">
      <c r="A77" s="174">
        <v>13</v>
      </c>
      <c r="B77" s="59" t="s">
        <v>206</v>
      </c>
      <c r="C77" s="59">
        <f>C78+C79</f>
        <v>894.9</v>
      </c>
      <c r="D77" s="59">
        <f>D78+D79</f>
        <v>756.3</v>
      </c>
    </row>
    <row r="78" spans="1:4" x14ac:dyDescent="0.25">
      <c r="A78" s="200"/>
      <c r="B78" s="172" t="s">
        <v>153</v>
      </c>
      <c r="C78" s="50">
        <v>96.3</v>
      </c>
      <c r="D78" s="50">
        <v>25.9</v>
      </c>
    </row>
    <row r="79" spans="1:4" ht="12.75" customHeight="1" thickBot="1" x14ac:dyDescent="0.3">
      <c r="A79" s="198"/>
      <c r="B79" s="86" t="s">
        <v>151</v>
      </c>
      <c r="C79" s="46">
        <v>798.6</v>
      </c>
      <c r="D79" s="46">
        <v>730.4</v>
      </c>
    </row>
    <row r="80" spans="1:4" ht="13.5" hidden="1" customHeight="1" thickBot="1" x14ac:dyDescent="0.3">
      <c r="A80" s="230">
        <v>14</v>
      </c>
      <c r="B80" s="59" t="s">
        <v>204</v>
      </c>
      <c r="C80" s="59">
        <f>C81</f>
        <v>0</v>
      </c>
      <c r="D80" s="59">
        <f>D81</f>
        <v>0</v>
      </c>
    </row>
    <row r="81" spans="1:4" ht="14.25" hidden="1" customHeight="1" thickBot="1" x14ac:dyDescent="0.3">
      <c r="A81" s="198"/>
      <c r="B81" s="86" t="s">
        <v>151</v>
      </c>
      <c r="C81" s="46"/>
      <c r="D81" s="46"/>
    </row>
    <row r="82" spans="1:4" ht="13.5" hidden="1" customHeight="1" thickBot="1" x14ac:dyDescent="0.3">
      <c r="A82" s="230">
        <v>15</v>
      </c>
      <c r="B82" s="76" t="s">
        <v>201</v>
      </c>
      <c r="C82" s="59">
        <f>C83</f>
        <v>0</v>
      </c>
      <c r="D82" s="59">
        <f>D83</f>
        <v>0</v>
      </c>
    </row>
    <row r="83" spans="1:4" ht="15.75" hidden="1" customHeight="1" thickBot="1" x14ac:dyDescent="0.3">
      <c r="A83" s="198"/>
      <c r="B83" s="86" t="s">
        <v>151</v>
      </c>
      <c r="C83" s="46"/>
      <c r="D83" s="46"/>
    </row>
    <row r="84" spans="1:4" ht="15.75" hidden="1" customHeight="1" thickBot="1" x14ac:dyDescent="0.3">
      <c r="A84" s="230">
        <v>16</v>
      </c>
      <c r="B84" s="76" t="s">
        <v>199</v>
      </c>
      <c r="C84" s="59">
        <f>C85</f>
        <v>0</v>
      </c>
      <c r="D84" s="59">
        <f>D85</f>
        <v>0</v>
      </c>
    </row>
    <row r="85" spans="1:4" ht="25.5" hidden="1" customHeight="1" thickBot="1" x14ac:dyDescent="0.3">
      <c r="A85" s="198"/>
      <c r="B85" s="86" t="s">
        <v>151</v>
      </c>
      <c r="C85" s="46"/>
      <c r="D85" s="46"/>
    </row>
    <row r="86" spans="1:4" ht="13.5" hidden="1" customHeight="1" thickBot="1" x14ac:dyDescent="0.3">
      <c r="A86" s="230">
        <v>17</v>
      </c>
      <c r="B86" s="76" t="s">
        <v>197</v>
      </c>
      <c r="C86" s="59">
        <f>C87</f>
        <v>0</v>
      </c>
      <c r="D86" s="59">
        <f>D87</f>
        <v>0</v>
      </c>
    </row>
    <row r="87" spans="1:4" ht="14.25" hidden="1" customHeight="1" thickBot="1" x14ac:dyDescent="0.3">
      <c r="A87" s="198"/>
      <c r="B87" s="86" t="s">
        <v>151</v>
      </c>
      <c r="C87" s="46"/>
      <c r="D87" s="46"/>
    </row>
    <row r="88" spans="1:4" ht="15" customHeight="1" x14ac:dyDescent="0.25">
      <c r="A88" s="230">
        <v>14</v>
      </c>
      <c r="B88" s="206" t="s">
        <v>388</v>
      </c>
      <c r="C88" s="59">
        <f>C89</f>
        <v>3.5</v>
      </c>
      <c r="D88" s="59">
        <f>D89</f>
        <v>0</v>
      </c>
    </row>
    <row r="89" spans="1:4" ht="13.8" thickBot="1" x14ac:dyDescent="0.3">
      <c r="A89" s="198"/>
      <c r="B89" s="86" t="s">
        <v>151</v>
      </c>
      <c r="C89" s="46">
        <v>3.5</v>
      </c>
      <c r="D89" s="46"/>
    </row>
    <row r="90" spans="1:4" ht="25.5" customHeight="1" x14ac:dyDescent="0.25">
      <c r="A90" s="230">
        <v>15</v>
      </c>
      <c r="B90" s="206" t="s">
        <v>387</v>
      </c>
      <c r="C90" s="59">
        <f>C91</f>
        <v>2</v>
      </c>
      <c r="D90" s="59">
        <f>D91</f>
        <v>0</v>
      </c>
    </row>
    <row r="91" spans="1:4" ht="12" customHeight="1" thickBot="1" x14ac:dyDescent="0.3">
      <c r="A91" s="198"/>
      <c r="B91" s="86" t="s">
        <v>151</v>
      </c>
      <c r="C91" s="46">
        <v>2</v>
      </c>
      <c r="D91" s="46"/>
    </row>
    <row r="92" spans="1:4" ht="36" hidden="1" customHeight="1" thickBot="1" x14ac:dyDescent="0.3">
      <c r="A92" s="230">
        <v>20</v>
      </c>
      <c r="B92" s="76" t="s">
        <v>191</v>
      </c>
      <c r="C92" s="59">
        <f>C93</f>
        <v>0</v>
      </c>
      <c r="D92" s="59">
        <f>D93</f>
        <v>0</v>
      </c>
    </row>
    <row r="93" spans="1:4" ht="13.8" hidden="1" thickBot="1" x14ac:dyDescent="0.3">
      <c r="A93" s="198"/>
      <c r="B93" s="86" t="s">
        <v>151</v>
      </c>
      <c r="C93" s="46"/>
      <c r="D93" s="46"/>
    </row>
    <row r="94" spans="1:4" ht="13.8" hidden="1" thickBot="1" x14ac:dyDescent="0.3">
      <c r="A94" s="230">
        <v>21</v>
      </c>
      <c r="B94" s="59" t="s">
        <v>189</v>
      </c>
      <c r="C94" s="59">
        <f>C95</f>
        <v>0</v>
      </c>
      <c r="D94" s="59">
        <f>D95</f>
        <v>0</v>
      </c>
    </row>
    <row r="95" spans="1:4" ht="13.8" hidden="1" thickBot="1" x14ac:dyDescent="0.3">
      <c r="A95" s="198"/>
      <c r="B95" s="86" t="s">
        <v>151</v>
      </c>
      <c r="C95" s="46"/>
      <c r="D95" s="46"/>
    </row>
    <row r="96" spans="1:4" ht="13.8" hidden="1" thickBot="1" x14ac:dyDescent="0.3">
      <c r="A96" s="230">
        <v>22</v>
      </c>
      <c r="B96" s="76" t="s">
        <v>383</v>
      </c>
      <c r="C96" s="59">
        <f>C97</f>
        <v>0</v>
      </c>
      <c r="D96" s="59">
        <f>D97</f>
        <v>0</v>
      </c>
    </row>
    <row r="97" spans="1:4" ht="13.8" hidden="1" thickBot="1" x14ac:dyDescent="0.3">
      <c r="A97" s="198"/>
      <c r="B97" s="86" t="s">
        <v>151</v>
      </c>
      <c r="C97" s="46"/>
      <c r="D97" s="46"/>
    </row>
    <row r="98" spans="1:4" ht="13.8" hidden="1" thickBot="1" x14ac:dyDescent="0.3">
      <c r="A98" s="230">
        <v>23</v>
      </c>
      <c r="B98" s="59" t="s">
        <v>382</v>
      </c>
      <c r="C98" s="59">
        <f>C99</f>
        <v>0</v>
      </c>
      <c r="D98" s="59">
        <f>D99</f>
        <v>0</v>
      </c>
    </row>
    <row r="99" spans="1:4" ht="13.8" hidden="1" thickBot="1" x14ac:dyDescent="0.3">
      <c r="A99" s="198"/>
      <c r="B99" s="86" t="s">
        <v>151</v>
      </c>
      <c r="C99" s="46"/>
      <c r="D99" s="46"/>
    </row>
    <row r="100" spans="1:4" ht="13.8" hidden="1" thickBot="1" x14ac:dyDescent="0.3">
      <c r="A100" s="230">
        <v>24</v>
      </c>
      <c r="B100" s="59" t="s">
        <v>182</v>
      </c>
      <c r="C100" s="59">
        <f>C101</f>
        <v>0</v>
      </c>
      <c r="D100" s="59">
        <f>D101</f>
        <v>0</v>
      </c>
    </row>
    <row r="101" spans="1:4" ht="13.8" hidden="1" thickBot="1" x14ac:dyDescent="0.3">
      <c r="A101" s="198"/>
      <c r="B101" s="86" t="s">
        <v>151</v>
      </c>
      <c r="C101" s="46"/>
      <c r="D101" s="46"/>
    </row>
    <row r="102" spans="1:4" ht="13.8" hidden="1" thickBot="1" x14ac:dyDescent="0.3">
      <c r="A102" s="230">
        <v>25</v>
      </c>
      <c r="B102" s="76" t="s">
        <v>398</v>
      </c>
      <c r="C102" s="59">
        <f>C103</f>
        <v>0</v>
      </c>
      <c r="D102" s="59">
        <f>D103</f>
        <v>0</v>
      </c>
    </row>
    <row r="103" spans="1:4" ht="13.8" hidden="1" thickBot="1" x14ac:dyDescent="0.3">
      <c r="A103" s="198"/>
      <c r="B103" s="86" t="s">
        <v>151</v>
      </c>
      <c r="C103" s="46"/>
      <c r="D103" s="46"/>
    </row>
    <row r="104" spans="1:4" ht="13.8" hidden="1" thickBot="1" x14ac:dyDescent="0.3">
      <c r="A104" s="230">
        <v>26</v>
      </c>
      <c r="B104" s="59" t="s">
        <v>397</v>
      </c>
      <c r="C104" s="59">
        <f>C105</f>
        <v>0</v>
      </c>
      <c r="D104" s="59">
        <f>D105</f>
        <v>0</v>
      </c>
    </row>
    <row r="105" spans="1:4" ht="13.8" hidden="1" thickBot="1" x14ac:dyDescent="0.3">
      <c r="A105" s="198"/>
      <c r="B105" s="86" t="s">
        <v>151</v>
      </c>
      <c r="C105" s="46"/>
      <c r="D105" s="46"/>
    </row>
    <row r="106" spans="1:4" ht="13.8" hidden="1" thickBot="1" x14ac:dyDescent="0.3">
      <c r="A106" s="230">
        <v>27</v>
      </c>
      <c r="B106" s="59" t="s">
        <v>176</v>
      </c>
      <c r="C106" s="59">
        <f>C107</f>
        <v>0</v>
      </c>
      <c r="D106" s="59">
        <f>D107</f>
        <v>0</v>
      </c>
    </row>
    <row r="107" spans="1:4" ht="13.8" hidden="1" thickBot="1" x14ac:dyDescent="0.3">
      <c r="A107" s="198"/>
      <c r="B107" s="86" t="s">
        <v>151</v>
      </c>
      <c r="C107" s="46"/>
      <c r="D107" s="46"/>
    </row>
    <row r="108" spans="1:4" ht="13.8" hidden="1" thickBot="1" x14ac:dyDescent="0.3">
      <c r="A108" s="230">
        <v>28</v>
      </c>
      <c r="B108" s="76" t="s">
        <v>396</v>
      </c>
      <c r="C108" s="59">
        <f>C109</f>
        <v>0</v>
      </c>
      <c r="D108" s="59">
        <f>D109</f>
        <v>0</v>
      </c>
    </row>
    <row r="109" spans="1:4" ht="13.8" hidden="1" thickBot="1" x14ac:dyDescent="0.3">
      <c r="A109" s="198"/>
      <c r="B109" s="86" t="s">
        <v>151</v>
      </c>
      <c r="C109" s="46"/>
      <c r="D109" s="46"/>
    </row>
    <row r="110" spans="1:4" ht="5.25" hidden="1" customHeight="1" thickBot="1" x14ac:dyDescent="0.3">
      <c r="A110" s="230">
        <v>29</v>
      </c>
      <c r="B110" s="76" t="s">
        <v>395</v>
      </c>
      <c r="C110" s="59">
        <f>C111</f>
        <v>0</v>
      </c>
      <c r="D110" s="59">
        <f>D111</f>
        <v>0</v>
      </c>
    </row>
    <row r="111" spans="1:4" ht="36" hidden="1" customHeight="1" thickBot="1" x14ac:dyDescent="0.3">
      <c r="A111" s="198"/>
      <c r="B111" s="86" t="s">
        <v>151</v>
      </c>
      <c r="C111" s="46"/>
      <c r="D111" s="46"/>
    </row>
    <row r="112" spans="1:4" ht="24.75" hidden="1" customHeight="1" thickBot="1" x14ac:dyDescent="0.3">
      <c r="A112" s="230">
        <v>30</v>
      </c>
      <c r="B112" s="59" t="s">
        <v>394</v>
      </c>
      <c r="C112" s="59">
        <f>C113</f>
        <v>0</v>
      </c>
      <c r="D112" s="59">
        <f>D113</f>
        <v>0</v>
      </c>
    </row>
    <row r="113" spans="1:4" ht="36" hidden="1" customHeight="1" thickBot="1" x14ac:dyDescent="0.3">
      <c r="A113" s="198"/>
      <c r="B113" s="86" t="s">
        <v>151</v>
      </c>
      <c r="C113" s="46"/>
      <c r="D113" s="46"/>
    </row>
    <row r="114" spans="1:4" ht="11.25" customHeight="1" x14ac:dyDescent="0.25">
      <c r="A114" s="230">
        <v>16</v>
      </c>
      <c r="B114" s="59" t="s">
        <v>172</v>
      </c>
      <c r="C114" s="59">
        <f>C115</f>
        <v>1.5</v>
      </c>
      <c r="D114" s="59">
        <f>D115</f>
        <v>0</v>
      </c>
    </row>
    <row r="115" spans="1:4" ht="12.75" customHeight="1" thickBot="1" x14ac:dyDescent="0.3">
      <c r="A115" s="198"/>
      <c r="B115" s="86" t="s">
        <v>151</v>
      </c>
      <c r="C115" s="46">
        <v>1.5</v>
      </c>
      <c r="D115" s="46"/>
    </row>
    <row r="116" spans="1:4" ht="12.75" customHeight="1" x14ac:dyDescent="0.25">
      <c r="A116" s="230">
        <v>17</v>
      </c>
      <c r="B116" s="59" t="s">
        <v>170</v>
      </c>
      <c r="C116" s="59">
        <f>C117</f>
        <v>1.5</v>
      </c>
      <c r="D116" s="59">
        <f>D117</f>
        <v>0</v>
      </c>
    </row>
    <row r="117" spans="1:4" ht="14.25" customHeight="1" thickBot="1" x14ac:dyDescent="0.3">
      <c r="A117" s="198"/>
      <c r="B117" s="86" t="s">
        <v>151</v>
      </c>
      <c r="C117" s="46">
        <v>1.5</v>
      </c>
      <c r="D117" s="46"/>
    </row>
    <row r="118" spans="1:4" ht="12" hidden="1" customHeight="1" thickBot="1" x14ac:dyDescent="0.3">
      <c r="A118" s="174">
        <v>33</v>
      </c>
      <c r="B118" s="197" t="s">
        <v>393</v>
      </c>
      <c r="C118" s="59">
        <f>C119</f>
        <v>0</v>
      </c>
      <c r="D118" s="59">
        <f>D119</f>
        <v>0</v>
      </c>
    </row>
    <row r="119" spans="1:4" ht="11.25" hidden="1" customHeight="1" thickBot="1" x14ac:dyDescent="0.3">
      <c r="A119" s="175"/>
      <c r="B119" s="86" t="s">
        <v>151</v>
      </c>
      <c r="C119" s="46"/>
      <c r="D119" s="46"/>
    </row>
    <row r="120" spans="1:4" ht="11.25" customHeight="1" x14ac:dyDescent="0.25">
      <c r="A120" s="174">
        <v>18</v>
      </c>
      <c r="B120" s="197" t="s">
        <v>381</v>
      </c>
      <c r="C120" s="59">
        <f>C121</f>
        <v>1.5</v>
      </c>
      <c r="D120" s="59">
        <f>D121</f>
        <v>0</v>
      </c>
    </row>
    <row r="121" spans="1:4" ht="11.25" customHeight="1" thickBot="1" x14ac:dyDescent="0.3">
      <c r="A121" s="175"/>
      <c r="B121" s="86" t="s">
        <v>151</v>
      </c>
      <c r="C121" s="46">
        <v>1.5</v>
      </c>
      <c r="D121" s="46"/>
    </row>
    <row r="122" spans="1:4" ht="12" hidden="1" customHeight="1" thickBot="1" x14ac:dyDescent="0.3">
      <c r="A122" s="174">
        <v>35</v>
      </c>
      <c r="B122" s="197" t="s">
        <v>166</v>
      </c>
      <c r="C122" s="59">
        <f>C123</f>
        <v>0</v>
      </c>
      <c r="D122" s="59">
        <f>D123</f>
        <v>0</v>
      </c>
    </row>
    <row r="123" spans="1:4" ht="12.75" hidden="1" customHeight="1" thickBot="1" x14ac:dyDescent="0.3">
      <c r="A123" s="175"/>
      <c r="B123" s="86" t="s">
        <v>151</v>
      </c>
      <c r="C123" s="46"/>
      <c r="D123" s="46"/>
    </row>
    <row r="124" spans="1:4" x14ac:dyDescent="0.25">
      <c r="A124" s="230">
        <v>19</v>
      </c>
      <c r="B124" s="59" t="s">
        <v>373</v>
      </c>
      <c r="C124" s="59">
        <f>C125</f>
        <v>3</v>
      </c>
      <c r="D124" s="59">
        <f>D125</f>
        <v>0</v>
      </c>
    </row>
    <row r="125" spans="1:4" ht="13.8" thickBot="1" x14ac:dyDescent="0.3">
      <c r="A125" s="198"/>
      <c r="B125" s="86" t="s">
        <v>151</v>
      </c>
      <c r="C125" s="46">
        <v>3</v>
      </c>
      <c r="D125" s="46"/>
    </row>
    <row r="126" spans="1:4" x14ac:dyDescent="0.25">
      <c r="A126" s="174">
        <v>20</v>
      </c>
      <c r="B126" s="197" t="s">
        <v>161</v>
      </c>
      <c r="C126" s="59">
        <f>C127</f>
        <v>1.5</v>
      </c>
      <c r="D126" s="59">
        <f>D127</f>
        <v>0</v>
      </c>
    </row>
    <row r="127" spans="1:4" ht="13.8" thickBot="1" x14ac:dyDescent="0.3">
      <c r="A127" s="175"/>
      <c r="B127" s="86" t="s">
        <v>151</v>
      </c>
      <c r="C127" s="46">
        <v>1.5</v>
      </c>
      <c r="D127" s="46"/>
    </row>
    <row r="128" spans="1:4" x14ac:dyDescent="0.25">
      <c r="A128" s="174">
        <v>21</v>
      </c>
      <c r="B128" s="220" t="s">
        <v>157</v>
      </c>
      <c r="C128" s="59">
        <f>C129</f>
        <v>82.9</v>
      </c>
      <c r="D128" s="59">
        <f>D129</f>
        <v>78.8</v>
      </c>
    </row>
    <row r="129" spans="1:4" ht="13.8" thickBot="1" x14ac:dyDescent="0.3">
      <c r="A129" s="219"/>
      <c r="B129" s="192" t="s">
        <v>153</v>
      </c>
      <c r="C129" s="46">
        <v>82.9</v>
      </c>
      <c r="D129" s="46">
        <v>78.8</v>
      </c>
    </row>
    <row r="130" spans="1:4" x14ac:dyDescent="0.25">
      <c r="A130" s="400" t="s">
        <v>372</v>
      </c>
      <c r="B130" s="401"/>
      <c r="C130" s="171">
        <f>C15+C22+C27+C32+C37+C42+C47+C52+C57+C62+C67+C72+C77+C80+C82+C84+C86+C88+C90+C92+C94+C96+C98+C100+C102+C104+C106+C108+C110+C112+C114+C116+C118+C120+C122+C124+C126+C128</f>
        <v>8080.5</v>
      </c>
      <c r="D130" s="171">
        <f>D15+D22+D27+D32+D37+D42+D47+D52+D57+D62+D67+D72+D77+D80+D82+D84+D86+D88+D90+D92+D94+D96+D98+D100+D102+D104+D106+D108+D110+D112+D114+D116+D118+D120+D122+D124+D126+D128</f>
        <v>5116</v>
      </c>
    </row>
    <row r="131" spans="1:4" x14ac:dyDescent="0.25">
      <c r="A131" s="405" t="s">
        <v>153</v>
      </c>
      <c r="B131" s="406"/>
      <c r="C131" s="170">
        <f>C16+C23+C28+C33+C38+C43+C48+C53+C58+C63+C68+C73+C78+C129</f>
        <v>6592.2</v>
      </c>
      <c r="D131" s="170">
        <f>D16+D23+D28+D33+D38+D43+D48+D53+D58+D63+D68+D73+D78+D129</f>
        <v>4037.0000000000005</v>
      </c>
    </row>
    <row r="132" spans="1:4" x14ac:dyDescent="0.25">
      <c r="A132" s="387" t="s">
        <v>392</v>
      </c>
      <c r="B132" s="388"/>
      <c r="C132" s="170">
        <f>C17+C24+C29+C34+C39+C44+C49+C54+C59+C64+C69+C74+C79+C81+C83+C85+C87+C89+C91+C93+C95+C97+C99+C101+C103+C105+C107+C109+C111+C113+C115+C117+C119+C121+C123+C125+C127</f>
        <v>1356.7</v>
      </c>
      <c r="D132" s="170">
        <f>D17+D24+D29+D34+D39+D44+D49+D54+D59+D64+D69+D74+D79+D81+D83+D85+D87+D89+D91+D93+D95+D97+D99+D101+D103+D105+D107+D109+D111+D113+D115+D117+D119+D121+D123+D125+D127</f>
        <v>1056</v>
      </c>
    </row>
    <row r="133" spans="1:4" x14ac:dyDescent="0.25">
      <c r="A133" s="387" t="s">
        <v>143</v>
      </c>
      <c r="B133" s="388"/>
      <c r="C133" s="169">
        <f>C18</f>
        <v>17.899999999999999</v>
      </c>
      <c r="D133" s="169">
        <f>D18</f>
        <v>17.600000000000001</v>
      </c>
    </row>
    <row r="134" spans="1:4" ht="24.75" customHeight="1" x14ac:dyDescent="0.25">
      <c r="A134" s="387" t="s">
        <v>391</v>
      </c>
      <c r="B134" s="388"/>
      <c r="C134" s="169">
        <f>C19</f>
        <v>2.4</v>
      </c>
      <c r="D134" s="169">
        <f>D19</f>
        <v>2.2999999999999998</v>
      </c>
    </row>
    <row r="135" spans="1:4" ht="13.2" customHeight="1" x14ac:dyDescent="0.25">
      <c r="A135" s="387" t="s">
        <v>145</v>
      </c>
      <c r="B135" s="388"/>
      <c r="C135" s="169">
        <f>C20+C25+C30+C35+C40+C45+C50+C55+C60+C65+C70+C75</f>
        <v>11.1</v>
      </c>
      <c r="D135" s="169">
        <f>D20+D25+D30+D35+D40+D45+D50+D55+D60+D65+D70+D75</f>
        <v>3.1</v>
      </c>
    </row>
    <row r="136" spans="1:4" ht="13.8" thickBot="1" x14ac:dyDescent="0.3">
      <c r="A136" s="385" t="s">
        <v>369</v>
      </c>
      <c r="B136" s="386"/>
      <c r="C136" s="184">
        <f>C21+C26+C31+C36+C41+C46+C51+C56+C61+C66+C71+C76</f>
        <v>100.19999999999999</v>
      </c>
      <c r="D136" s="184">
        <f>D21+D26+D31+D36+D41+D46+D51+D56+D61+D66+D71+D76</f>
        <v>0</v>
      </c>
    </row>
    <row r="137" spans="1:4" ht="13.8" thickBot="1" x14ac:dyDescent="0.3">
      <c r="A137" s="402" t="s">
        <v>390</v>
      </c>
      <c r="B137" s="403"/>
      <c r="C137" s="403"/>
      <c r="D137" s="404"/>
    </row>
    <row r="138" spans="1:4" x14ac:dyDescent="0.25">
      <c r="A138" s="174">
        <v>1</v>
      </c>
      <c r="B138" s="76" t="s">
        <v>374</v>
      </c>
      <c r="C138" s="76">
        <f>C139+C141+C143+C144</f>
        <v>3398.7</v>
      </c>
      <c r="D138" s="76">
        <f>D139+D141+D143+D144</f>
        <v>0</v>
      </c>
    </row>
    <row r="139" spans="1:4" x14ac:dyDescent="0.25">
      <c r="A139" s="173"/>
      <c r="B139" s="172" t="s">
        <v>235</v>
      </c>
      <c r="C139" s="50">
        <v>1668.8</v>
      </c>
      <c r="D139" s="75"/>
    </row>
    <row r="140" spans="1:4" x14ac:dyDescent="0.25">
      <c r="A140" s="218"/>
      <c r="B140" s="215" t="s">
        <v>231</v>
      </c>
      <c r="C140" s="92">
        <v>1549.4</v>
      </c>
      <c r="D140" s="213"/>
    </row>
    <row r="141" spans="1:4" x14ac:dyDescent="0.25">
      <c r="A141" s="173"/>
      <c r="B141" s="75" t="s">
        <v>233</v>
      </c>
      <c r="C141" s="75">
        <v>1008.3</v>
      </c>
      <c r="D141" s="217"/>
    </row>
    <row r="142" spans="1:4" ht="13.5" customHeight="1" x14ac:dyDescent="0.25">
      <c r="A142" s="216"/>
      <c r="B142" s="215" t="s">
        <v>231</v>
      </c>
      <c r="C142" s="214">
        <v>1008.3</v>
      </c>
      <c r="D142" s="212"/>
    </row>
    <row r="143" spans="1:4" ht="24" customHeight="1" x14ac:dyDescent="0.25">
      <c r="A143" s="211"/>
      <c r="B143" s="210" t="s">
        <v>389</v>
      </c>
      <c r="C143" s="209">
        <v>166.7</v>
      </c>
      <c r="D143" s="209"/>
    </row>
    <row r="144" spans="1:4" ht="12.75" customHeight="1" thickBot="1" x14ac:dyDescent="0.3">
      <c r="A144" s="208"/>
      <c r="B144" s="78" t="s">
        <v>145</v>
      </c>
      <c r="C144" s="207">
        <v>554.9</v>
      </c>
      <c r="D144" s="207"/>
    </row>
    <row r="145" spans="1:4" x14ac:dyDescent="0.25">
      <c r="A145" s="230">
        <v>2</v>
      </c>
      <c r="B145" s="76" t="s">
        <v>197</v>
      </c>
      <c r="C145" s="59">
        <f>C146+C147+C148</f>
        <v>364.7</v>
      </c>
      <c r="D145" s="59">
        <f>D146+D147+D148</f>
        <v>282.29999999999995</v>
      </c>
    </row>
    <row r="146" spans="1:4" ht="13.5" customHeight="1" x14ac:dyDescent="0.25">
      <c r="A146" s="200"/>
      <c r="B146" s="172" t="s">
        <v>153</v>
      </c>
      <c r="C146" s="50">
        <v>328.4</v>
      </c>
      <c r="D146" s="50">
        <v>267.89999999999998</v>
      </c>
    </row>
    <row r="147" spans="1:4" ht="12" customHeight="1" x14ac:dyDescent="0.25">
      <c r="A147" s="200"/>
      <c r="B147" s="78" t="s">
        <v>145</v>
      </c>
      <c r="C147" s="50">
        <v>14.6</v>
      </c>
      <c r="D147" s="50">
        <v>14.4</v>
      </c>
    </row>
    <row r="148" spans="1:4" ht="13.8" thickBot="1" x14ac:dyDescent="0.3">
      <c r="A148" s="198"/>
      <c r="B148" s="86" t="s">
        <v>139</v>
      </c>
      <c r="C148" s="46">
        <v>21.7</v>
      </c>
      <c r="D148" s="46"/>
    </row>
    <row r="149" spans="1:4" ht="15" customHeight="1" x14ac:dyDescent="0.25">
      <c r="A149" s="230">
        <v>3</v>
      </c>
      <c r="B149" s="206" t="s">
        <v>388</v>
      </c>
      <c r="C149" s="59">
        <f>SUM(C150:C155)</f>
        <v>2266.5</v>
      </c>
      <c r="D149" s="59">
        <f>SUM(D150:D155)</f>
        <v>1723.8</v>
      </c>
    </row>
    <row r="150" spans="1:4" x14ac:dyDescent="0.25">
      <c r="A150" s="200"/>
      <c r="B150" s="172" t="s">
        <v>153</v>
      </c>
      <c r="C150" s="50">
        <v>1034.3</v>
      </c>
      <c r="D150" s="50">
        <v>854</v>
      </c>
    </row>
    <row r="151" spans="1:4" hidden="1" x14ac:dyDescent="0.25">
      <c r="A151" s="200"/>
      <c r="B151" s="172" t="s">
        <v>152</v>
      </c>
      <c r="C151" s="50"/>
      <c r="D151" s="50"/>
    </row>
    <row r="152" spans="1:4" x14ac:dyDescent="0.25">
      <c r="A152" s="200"/>
      <c r="B152" s="75" t="s">
        <v>151</v>
      </c>
      <c r="C152" s="50">
        <v>693</v>
      </c>
      <c r="D152" s="50">
        <v>513.20000000000005</v>
      </c>
    </row>
    <row r="153" spans="1:4" hidden="1" x14ac:dyDescent="0.25">
      <c r="A153" s="199"/>
      <c r="B153" s="78" t="s">
        <v>140</v>
      </c>
      <c r="C153" s="49"/>
      <c r="D153" s="49"/>
    </row>
    <row r="154" spans="1:4" x14ac:dyDescent="0.25">
      <c r="A154" s="199"/>
      <c r="B154" s="78" t="s">
        <v>145</v>
      </c>
      <c r="C154" s="49">
        <v>190.3</v>
      </c>
      <c r="D154" s="49">
        <v>139.6</v>
      </c>
    </row>
    <row r="155" spans="1:4" ht="13.8" thickBot="1" x14ac:dyDescent="0.3">
      <c r="A155" s="198"/>
      <c r="B155" s="86" t="s">
        <v>139</v>
      </c>
      <c r="C155" s="46">
        <v>348.9</v>
      </c>
      <c r="D155" s="46">
        <v>217</v>
      </c>
    </row>
    <row r="156" spans="1:4" ht="27.75" customHeight="1" x14ac:dyDescent="0.25">
      <c r="A156" s="230">
        <v>4</v>
      </c>
      <c r="B156" s="206" t="s">
        <v>387</v>
      </c>
      <c r="C156" s="59">
        <f>SUM(C157:C160)</f>
        <v>382.6</v>
      </c>
      <c r="D156" s="59">
        <f>SUM(D157:D160)</f>
        <v>298.3</v>
      </c>
    </row>
    <row r="157" spans="1:4" x14ac:dyDescent="0.25">
      <c r="A157" s="200"/>
      <c r="B157" s="172" t="s">
        <v>153</v>
      </c>
      <c r="C157" s="50">
        <v>81.099999999999994</v>
      </c>
      <c r="D157" s="50">
        <v>47.3</v>
      </c>
    </row>
    <row r="158" spans="1:4" x14ac:dyDescent="0.25">
      <c r="A158" s="200"/>
      <c r="B158" s="75" t="s">
        <v>151</v>
      </c>
      <c r="C158" s="50">
        <v>258</v>
      </c>
      <c r="D158" s="50">
        <v>217</v>
      </c>
    </row>
    <row r="159" spans="1:4" x14ac:dyDescent="0.25">
      <c r="A159" s="199"/>
      <c r="B159" s="78" t="s">
        <v>145</v>
      </c>
      <c r="C159" s="49">
        <v>9.5</v>
      </c>
      <c r="D159" s="49">
        <v>9.3000000000000007</v>
      </c>
    </row>
    <row r="160" spans="1:4" ht="13.8" thickBot="1" x14ac:dyDescent="0.3">
      <c r="A160" s="198"/>
      <c r="B160" s="86" t="s">
        <v>139</v>
      </c>
      <c r="C160" s="46">
        <v>34</v>
      </c>
      <c r="D160" s="46">
        <v>24.7</v>
      </c>
    </row>
    <row r="161" spans="1:4" ht="2.25" hidden="1" customHeight="1" thickBot="1" x14ac:dyDescent="0.3">
      <c r="A161" s="174">
        <v>17</v>
      </c>
      <c r="B161" s="59" t="s">
        <v>159</v>
      </c>
      <c r="C161" s="59">
        <f>C162+C163+C164</f>
        <v>0</v>
      </c>
      <c r="D161" s="59">
        <f>D162+D163+D164</f>
        <v>0</v>
      </c>
    </row>
    <row r="162" spans="1:4" ht="13.8" hidden="1" thickBot="1" x14ac:dyDescent="0.3">
      <c r="A162" s="173"/>
      <c r="B162" s="172" t="s">
        <v>153</v>
      </c>
      <c r="C162" s="50"/>
      <c r="D162" s="50"/>
    </row>
    <row r="163" spans="1:4" ht="13.8" hidden="1" thickBot="1" x14ac:dyDescent="0.3">
      <c r="A163" s="186"/>
      <c r="B163" s="75" t="s">
        <v>151</v>
      </c>
      <c r="C163" s="49"/>
      <c r="D163" s="49"/>
    </row>
    <row r="164" spans="1:4" ht="13.8" hidden="1" thickBot="1" x14ac:dyDescent="0.3">
      <c r="A164" s="186"/>
      <c r="B164" s="78" t="s">
        <v>139</v>
      </c>
      <c r="C164" s="49"/>
      <c r="D164" s="49"/>
    </row>
    <row r="165" spans="1:4" x14ac:dyDescent="0.25">
      <c r="A165" s="174">
        <v>5</v>
      </c>
      <c r="B165" s="197" t="s">
        <v>161</v>
      </c>
      <c r="C165" s="76">
        <f>C166+C167+C168+C169</f>
        <v>145.30000000000001</v>
      </c>
      <c r="D165" s="76">
        <f>D166+D167+D168+D169</f>
        <v>131.89999999999998</v>
      </c>
    </row>
    <row r="166" spans="1:4" x14ac:dyDescent="0.25">
      <c r="A166" s="173"/>
      <c r="B166" s="190" t="s">
        <v>153</v>
      </c>
      <c r="C166" s="75">
        <v>7</v>
      </c>
      <c r="D166" s="75">
        <v>6.6</v>
      </c>
    </row>
    <row r="167" spans="1:4" x14ac:dyDescent="0.25">
      <c r="A167" s="173"/>
      <c r="B167" s="75" t="s">
        <v>151</v>
      </c>
      <c r="C167" s="75">
        <v>122.3</v>
      </c>
      <c r="D167" s="75">
        <v>115.3</v>
      </c>
    </row>
    <row r="168" spans="1:4" x14ac:dyDescent="0.25">
      <c r="A168" s="186"/>
      <c r="B168" s="78" t="s">
        <v>145</v>
      </c>
      <c r="C168" s="75">
        <v>1</v>
      </c>
      <c r="D168" s="75">
        <v>1</v>
      </c>
    </row>
    <row r="169" spans="1:4" ht="13.8" thickBot="1" x14ac:dyDescent="0.3">
      <c r="A169" s="183"/>
      <c r="B169" s="86" t="s">
        <v>139</v>
      </c>
      <c r="C169" s="195">
        <v>15</v>
      </c>
      <c r="D169" s="195">
        <v>9</v>
      </c>
    </row>
    <row r="170" spans="1:4" x14ac:dyDescent="0.25">
      <c r="A170" s="435" t="s">
        <v>386</v>
      </c>
      <c r="B170" s="436"/>
      <c r="C170" s="171">
        <f>C138+C145+C149+C156+C161+C165</f>
        <v>6557.8</v>
      </c>
      <c r="D170" s="171">
        <f>D138+D145+D149+D156+D161+D165</f>
        <v>2436.3000000000002</v>
      </c>
    </row>
    <row r="171" spans="1:4" ht="13.5" customHeight="1" x14ac:dyDescent="0.25">
      <c r="A171" s="405" t="s">
        <v>153</v>
      </c>
      <c r="B171" s="406"/>
      <c r="C171" s="170">
        <f>C139+C146+C150+C157+C162+C166</f>
        <v>3119.6</v>
      </c>
      <c r="D171" s="170">
        <f>D139+D146+D150+D157+D162+D166</f>
        <v>1175.8</v>
      </c>
    </row>
    <row r="172" spans="1:4" ht="0.75" hidden="1" customHeight="1" x14ac:dyDescent="0.25">
      <c r="A172" s="405" t="s">
        <v>152</v>
      </c>
      <c r="B172" s="406"/>
      <c r="C172" s="170">
        <f>C151</f>
        <v>0</v>
      </c>
      <c r="D172" s="170">
        <f>D151</f>
        <v>0</v>
      </c>
    </row>
    <row r="173" spans="1:4" ht="12" customHeight="1" x14ac:dyDescent="0.25">
      <c r="A173" s="387" t="s">
        <v>151</v>
      </c>
      <c r="B173" s="388"/>
      <c r="C173" s="170">
        <f>C141+C152+C158+C163+C167</f>
        <v>2081.6</v>
      </c>
      <c r="D173" s="170">
        <f>D141+D152+D158+D163+D167</f>
        <v>845.5</v>
      </c>
    </row>
    <row r="174" spans="1:4" ht="0.75" hidden="1" customHeight="1" x14ac:dyDescent="0.25">
      <c r="A174" s="387" t="s">
        <v>151</v>
      </c>
      <c r="B174" s="388"/>
      <c r="C174" s="169">
        <f>C153</f>
        <v>0</v>
      </c>
      <c r="D174" s="169">
        <f>D153</f>
        <v>0</v>
      </c>
    </row>
    <row r="175" spans="1:4" ht="24.75" customHeight="1" x14ac:dyDescent="0.25">
      <c r="A175" s="387" t="s">
        <v>385</v>
      </c>
      <c r="B175" s="388"/>
      <c r="C175" s="169">
        <f>C143</f>
        <v>166.7</v>
      </c>
      <c r="D175" s="169"/>
    </row>
    <row r="176" spans="1:4" ht="13.5" customHeight="1" x14ac:dyDescent="0.25">
      <c r="A176" s="387" t="s">
        <v>145</v>
      </c>
      <c r="B176" s="388"/>
      <c r="C176" s="169">
        <f>C144+C147+C154+C159+C168</f>
        <v>770.3</v>
      </c>
      <c r="D176" s="169">
        <f>D144+D147+D154+D159+D168</f>
        <v>164.3</v>
      </c>
    </row>
    <row r="177" spans="1:4" ht="13.8" thickBot="1" x14ac:dyDescent="0.3">
      <c r="A177" s="385" t="s">
        <v>369</v>
      </c>
      <c r="B177" s="386"/>
      <c r="C177" s="184">
        <f>C148+C155+C160+C164+C169</f>
        <v>419.59999999999997</v>
      </c>
      <c r="D177" s="184">
        <f>D148+D155+D160+D164+D169</f>
        <v>250.7</v>
      </c>
    </row>
    <row r="178" spans="1:4" ht="13.8" thickBot="1" x14ac:dyDescent="0.3">
      <c r="A178" s="402" t="s">
        <v>384</v>
      </c>
      <c r="B178" s="403"/>
      <c r="C178" s="403"/>
      <c r="D178" s="404"/>
    </row>
    <row r="179" spans="1:4" x14ac:dyDescent="0.25">
      <c r="A179" s="174">
        <v>1</v>
      </c>
      <c r="B179" s="76" t="s">
        <v>374</v>
      </c>
      <c r="C179" s="205">
        <f>C181+C180+C182+C184+C183</f>
        <v>696.5</v>
      </c>
      <c r="D179" s="205">
        <f>D181+D180+D182+D184+D183</f>
        <v>3.5</v>
      </c>
    </row>
    <row r="180" spans="1:4" ht="13.2" customHeight="1" x14ac:dyDescent="0.25">
      <c r="A180" s="79"/>
      <c r="B180" s="172" t="s">
        <v>153</v>
      </c>
      <c r="C180" s="204">
        <v>352.5</v>
      </c>
      <c r="D180" s="203"/>
    </row>
    <row r="181" spans="1:4" ht="12.75" customHeight="1" x14ac:dyDescent="0.25">
      <c r="A181" s="182"/>
      <c r="B181" s="172" t="s">
        <v>148</v>
      </c>
      <c r="C181" s="50">
        <v>117.4</v>
      </c>
      <c r="D181" s="202"/>
    </row>
    <row r="182" spans="1:4" ht="12.75" customHeight="1" x14ac:dyDescent="0.25">
      <c r="A182" s="79"/>
      <c r="B182" s="201" t="s">
        <v>144</v>
      </c>
      <c r="C182" s="50">
        <v>121.8</v>
      </c>
      <c r="D182" s="50">
        <v>3.5</v>
      </c>
    </row>
    <row r="183" spans="1:4" ht="12.75" customHeight="1" x14ac:dyDescent="0.25">
      <c r="A183" s="79"/>
      <c r="B183" s="78" t="s">
        <v>145</v>
      </c>
      <c r="C183" s="177">
        <v>18.600000000000001</v>
      </c>
      <c r="D183" s="177"/>
    </row>
    <row r="184" spans="1:4" ht="14.25" customHeight="1" thickBot="1" x14ac:dyDescent="0.3">
      <c r="A184" s="183"/>
      <c r="B184" s="185" t="s">
        <v>140</v>
      </c>
      <c r="C184" s="46">
        <v>86.2</v>
      </c>
      <c r="D184" s="46"/>
    </row>
    <row r="185" spans="1:4" x14ac:dyDescent="0.25">
      <c r="A185" s="174">
        <v>2</v>
      </c>
      <c r="B185" s="76" t="s">
        <v>224</v>
      </c>
      <c r="C185" s="76">
        <f>C186</f>
        <v>21.2</v>
      </c>
      <c r="D185" s="76">
        <f>D186</f>
        <v>0</v>
      </c>
    </row>
    <row r="186" spans="1:4" ht="13.8" thickBot="1" x14ac:dyDescent="0.3">
      <c r="A186" s="231"/>
      <c r="B186" s="192" t="s">
        <v>153</v>
      </c>
      <c r="C186" s="86">
        <v>21.2</v>
      </c>
      <c r="D186" s="86"/>
    </row>
    <row r="187" spans="1:4" x14ac:dyDescent="0.25">
      <c r="A187" s="174">
        <v>3</v>
      </c>
      <c r="B187" s="81" t="s">
        <v>222</v>
      </c>
      <c r="C187" s="76">
        <f>C188</f>
        <v>35.299999999999997</v>
      </c>
      <c r="D187" s="76">
        <f>D188</f>
        <v>26.3</v>
      </c>
    </row>
    <row r="188" spans="1:4" ht="13.8" thickBot="1" x14ac:dyDescent="0.3">
      <c r="A188" s="231"/>
      <c r="B188" s="192" t="s">
        <v>153</v>
      </c>
      <c r="C188" s="86">
        <v>35.299999999999997</v>
      </c>
      <c r="D188" s="86">
        <v>26.3</v>
      </c>
    </row>
    <row r="189" spans="1:4" x14ac:dyDescent="0.25">
      <c r="A189" s="174">
        <v>4</v>
      </c>
      <c r="B189" s="76" t="s">
        <v>220</v>
      </c>
      <c r="C189" s="76">
        <f>C190</f>
        <v>30.8</v>
      </c>
      <c r="D189" s="76">
        <f>D190</f>
        <v>0</v>
      </c>
    </row>
    <row r="190" spans="1:4" ht="13.8" thickBot="1" x14ac:dyDescent="0.3">
      <c r="A190" s="231"/>
      <c r="B190" s="192" t="s">
        <v>153</v>
      </c>
      <c r="C190" s="86">
        <v>30.8</v>
      </c>
      <c r="D190" s="86"/>
    </row>
    <row r="191" spans="1:4" x14ac:dyDescent="0.25">
      <c r="A191" s="174">
        <v>5</v>
      </c>
      <c r="B191" s="76" t="s">
        <v>218</v>
      </c>
      <c r="C191" s="76">
        <f>C192</f>
        <v>37.799999999999997</v>
      </c>
      <c r="D191" s="76">
        <f>D192</f>
        <v>25.2</v>
      </c>
    </row>
    <row r="192" spans="1:4" ht="13.8" thickBot="1" x14ac:dyDescent="0.3">
      <c r="A192" s="231"/>
      <c r="B192" s="192" t="s">
        <v>153</v>
      </c>
      <c r="C192" s="86">
        <v>37.799999999999997</v>
      </c>
      <c r="D192" s="86">
        <v>25.2</v>
      </c>
    </row>
    <row r="193" spans="1:4" x14ac:dyDescent="0.25">
      <c r="A193" s="174">
        <v>6</v>
      </c>
      <c r="B193" s="76" t="s">
        <v>216</v>
      </c>
      <c r="C193" s="76">
        <f>C194</f>
        <v>6.6</v>
      </c>
      <c r="D193" s="76">
        <f>D194</f>
        <v>0</v>
      </c>
    </row>
    <row r="194" spans="1:4" ht="13.8" thickBot="1" x14ac:dyDescent="0.3">
      <c r="A194" s="231"/>
      <c r="B194" s="192" t="s">
        <v>153</v>
      </c>
      <c r="C194" s="86">
        <v>6.6</v>
      </c>
      <c r="D194" s="86"/>
    </row>
    <row r="195" spans="1:4" x14ac:dyDescent="0.25">
      <c r="A195" s="174">
        <v>7</v>
      </c>
      <c r="B195" s="59" t="s">
        <v>214</v>
      </c>
      <c r="C195" s="76">
        <f>C196</f>
        <v>15</v>
      </c>
      <c r="D195" s="76">
        <f>D196</f>
        <v>0</v>
      </c>
    </row>
    <row r="196" spans="1:4" ht="13.8" thickBot="1" x14ac:dyDescent="0.3">
      <c r="A196" s="231"/>
      <c r="B196" s="192" t="s">
        <v>153</v>
      </c>
      <c r="C196" s="86">
        <v>15</v>
      </c>
      <c r="D196" s="86"/>
    </row>
    <row r="197" spans="1:4" x14ac:dyDescent="0.25">
      <c r="A197" s="174">
        <v>8</v>
      </c>
      <c r="B197" s="59" t="s">
        <v>212</v>
      </c>
      <c r="C197" s="76">
        <f>C198</f>
        <v>10.7</v>
      </c>
      <c r="D197" s="76">
        <f>D198</f>
        <v>0</v>
      </c>
    </row>
    <row r="198" spans="1:4" ht="13.8" thickBot="1" x14ac:dyDescent="0.3">
      <c r="A198" s="231"/>
      <c r="B198" s="192" t="s">
        <v>153</v>
      </c>
      <c r="C198" s="86">
        <v>10.7</v>
      </c>
      <c r="D198" s="86"/>
    </row>
    <row r="199" spans="1:4" x14ac:dyDescent="0.25">
      <c r="A199" s="174">
        <v>9</v>
      </c>
      <c r="B199" s="76" t="s">
        <v>208</v>
      </c>
      <c r="C199" s="76">
        <f>C200</f>
        <v>28.8</v>
      </c>
      <c r="D199" s="76">
        <f>D200</f>
        <v>8.8000000000000007</v>
      </c>
    </row>
    <row r="200" spans="1:4" ht="13.8" thickBot="1" x14ac:dyDescent="0.3">
      <c r="A200" s="231"/>
      <c r="B200" s="192" t="s">
        <v>153</v>
      </c>
      <c r="C200" s="86">
        <v>28.8</v>
      </c>
      <c r="D200" s="86">
        <v>8.8000000000000007</v>
      </c>
    </row>
    <row r="201" spans="1:4" x14ac:dyDescent="0.25">
      <c r="A201" s="174">
        <v>10</v>
      </c>
      <c r="B201" s="76" t="s">
        <v>191</v>
      </c>
      <c r="C201" s="59">
        <f>C202+C203+C205+C204</f>
        <v>316.5</v>
      </c>
      <c r="D201" s="59">
        <f>D202+D203+D205+D204</f>
        <v>286.8</v>
      </c>
    </row>
    <row r="202" spans="1:4" x14ac:dyDescent="0.25">
      <c r="A202" s="182"/>
      <c r="B202" s="172" t="s">
        <v>153</v>
      </c>
      <c r="C202" s="50">
        <v>214.7</v>
      </c>
      <c r="D202" s="50">
        <v>193.4</v>
      </c>
    </row>
    <row r="203" spans="1:4" x14ac:dyDescent="0.25">
      <c r="A203" s="182"/>
      <c r="B203" s="172" t="s">
        <v>148</v>
      </c>
      <c r="C203" s="50">
        <v>93.7</v>
      </c>
      <c r="D203" s="50">
        <v>92.3</v>
      </c>
    </row>
    <row r="204" spans="1:4" x14ac:dyDescent="0.25">
      <c r="A204" s="80"/>
      <c r="B204" s="78" t="s">
        <v>145</v>
      </c>
      <c r="C204" s="49">
        <v>1.6</v>
      </c>
      <c r="D204" s="49">
        <v>1.1000000000000001</v>
      </c>
    </row>
    <row r="205" spans="1:4" ht="13.8" thickBot="1" x14ac:dyDescent="0.3">
      <c r="A205" s="175"/>
      <c r="B205" s="86" t="s">
        <v>139</v>
      </c>
      <c r="C205" s="46">
        <v>6.5</v>
      </c>
      <c r="D205" s="46"/>
    </row>
    <row r="206" spans="1:4" x14ac:dyDescent="0.25">
      <c r="A206" s="174">
        <v>11</v>
      </c>
      <c r="B206" s="59" t="s">
        <v>189</v>
      </c>
      <c r="C206" s="59">
        <f>SUM(C207:C211)</f>
        <v>1308</v>
      </c>
      <c r="D206" s="59">
        <f>SUM(D207:D211)</f>
        <v>1125.8</v>
      </c>
    </row>
    <row r="207" spans="1:4" x14ac:dyDescent="0.25">
      <c r="A207" s="182"/>
      <c r="B207" s="172" t="s">
        <v>153</v>
      </c>
      <c r="C207" s="50">
        <v>288.5</v>
      </c>
      <c r="D207" s="50">
        <v>154.80000000000001</v>
      </c>
    </row>
    <row r="208" spans="1:4" x14ac:dyDescent="0.25">
      <c r="A208" s="182"/>
      <c r="B208" s="172" t="s">
        <v>148</v>
      </c>
      <c r="C208" s="50">
        <v>1013.8</v>
      </c>
      <c r="D208" s="50">
        <v>967.3</v>
      </c>
    </row>
    <row r="209" spans="1:4" ht="24.75" customHeight="1" x14ac:dyDescent="0.25">
      <c r="A209" s="80"/>
      <c r="B209" s="196" t="s">
        <v>146</v>
      </c>
      <c r="C209" s="49"/>
      <c r="D209" s="49"/>
    </row>
    <row r="210" spans="1:4" x14ac:dyDescent="0.25">
      <c r="A210" s="80"/>
      <c r="B210" s="196" t="s">
        <v>145</v>
      </c>
      <c r="C210" s="49">
        <v>4.2</v>
      </c>
      <c r="D210" s="49">
        <v>3.7</v>
      </c>
    </row>
    <row r="211" spans="1:4" ht="13.8" thickBot="1" x14ac:dyDescent="0.3">
      <c r="A211" s="175"/>
      <c r="B211" s="195" t="s">
        <v>139</v>
      </c>
      <c r="C211" s="46">
        <v>1.5</v>
      </c>
      <c r="D211" s="46"/>
    </row>
    <row r="212" spans="1:4" x14ac:dyDescent="0.25">
      <c r="A212" s="230">
        <v>12</v>
      </c>
      <c r="B212" s="76" t="s">
        <v>383</v>
      </c>
      <c r="C212" s="59">
        <f>SUM(C213:C217)</f>
        <v>1631.4</v>
      </c>
      <c r="D212" s="59">
        <f>SUM(D213:D217)</f>
        <v>1375.8999999999999</v>
      </c>
    </row>
    <row r="213" spans="1:4" x14ac:dyDescent="0.25">
      <c r="A213" s="200"/>
      <c r="B213" s="50" t="s">
        <v>153</v>
      </c>
      <c r="C213" s="50">
        <v>592.6</v>
      </c>
      <c r="D213" s="50">
        <v>410.7</v>
      </c>
    </row>
    <row r="214" spans="1:4" x14ac:dyDescent="0.25">
      <c r="A214" s="200"/>
      <c r="B214" s="172" t="s">
        <v>148</v>
      </c>
      <c r="C214" s="50">
        <v>995.5</v>
      </c>
      <c r="D214" s="50">
        <v>952.9</v>
      </c>
    </row>
    <row r="215" spans="1:4" ht="24.75" customHeight="1" x14ac:dyDescent="0.25">
      <c r="A215" s="199"/>
      <c r="B215" s="196" t="s">
        <v>146</v>
      </c>
      <c r="C215" s="49"/>
      <c r="D215" s="49"/>
    </row>
    <row r="216" spans="1:4" x14ac:dyDescent="0.25">
      <c r="A216" s="199"/>
      <c r="B216" s="196" t="s">
        <v>145</v>
      </c>
      <c r="C216" s="49">
        <v>13.4</v>
      </c>
      <c r="D216" s="49">
        <v>11.7</v>
      </c>
    </row>
    <row r="217" spans="1:4" ht="13.8" thickBot="1" x14ac:dyDescent="0.3">
      <c r="A217" s="198"/>
      <c r="B217" s="195" t="s">
        <v>139</v>
      </c>
      <c r="C217" s="46">
        <v>29.9</v>
      </c>
      <c r="D217" s="46">
        <v>0.6</v>
      </c>
    </row>
    <row r="218" spans="1:4" x14ac:dyDescent="0.25">
      <c r="A218" s="174">
        <v>13</v>
      </c>
      <c r="B218" s="59" t="s">
        <v>382</v>
      </c>
      <c r="C218" s="59">
        <f>SUM(C219:C223)</f>
        <v>976</v>
      </c>
      <c r="D218" s="59">
        <f>SUM(D219:D223)</f>
        <v>818.4</v>
      </c>
    </row>
    <row r="219" spans="1:4" x14ac:dyDescent="0.25">
      <c r="A219" s="182"/>
      <c r="B219" s="172" t="s">
        <v>153</v>
      </c>
      <c r="C219" s="50">
        <v>325.2</v>
      </c>
      <c r="D219" s="50">
        <v>206.5</v>
      </c>
    </row>
    <row r="220" spans="1:4" x14ac:dyDescent="0.25">
      <c r="A220" s="182"/>
      <c r="B220" s="172" t="s">
        <v>148</v>
      </c>
      <c r="C220" s="50">
        <v>637.70000000000005</v>
      </c>
      <c r="D220" s="50">
        <v>611.1</v>
      </c>
    </row>
    <row r="221" spans="1:4" ht="24.75" customHeight="1" x14ac:dyDescent="0.25">
      <c r="A221" s="80"/>
      <c r="B221" s="196" t="s">
        <v>146</v>
      </c>
      <c r="C221" s="49"/>
      <c r="D221" s="49"/>
    </row>
    <row r="222" spans="1:4" x14ac:dyDescent="0.25">
      <c r="A222" s="80"/>
      <c r="B222" s="196" t="s">
        <v>145</v>
      </c>
      <c r="C222" s="49">
        <v>0.8</v>
      </c>
      <c r="D222" s="49">
        <v>0.8</v>
      </c>
    </row>
    <row r="223" spans="1:4" ht="13.8" thickBot="1" x14ac:dyDescent="0.3">
      <c r="A223" s="175"/>
      <c r="B223" s="195" t="s">
        <v>139</v>
      </c>
      <c r="C223" s="46">
        <v>12.3</v>
      </c>
      <c r="D223" s="46"/>
    </row>
    <row r="224" spans="1:4" x14ac:dyDescent="0.25">
      <c r="A224" s="174">
        <v>14</v>
      </c>
      <c r="B224" s="59" t="s">
        <v>182</v>
      </c>
      <c r="C224" s="59">
        <f>SUM(C225:C229)</f>
        <v>1253.3</v>
      </c>
      <c r="D224" s="59">
        <f>SUM(D225:D229)</f>
        <v>1067.5999999999999</v>
      </c>
    </row>
    <row r="225" spans="1:4" x14ac:dyDescent="0.25">
      <c r="A225" s="182"/>
      <c r="B225" s="172" t="s">
        <v>153</v>
      </c>
      <c r="C225" s="50">
        <v>372.8</v>
      </c>
      <c r="D225" s="50">
        <v>257.89999999999998</v>
      </c>
    </row>
    <row r="226" spans="1:4" x14ac:dyDescent="0.25">
      <c r="A226" s="182"/>
      <c r="B226" s="172" t="s">
        <v>148</v>
      </c>
      <c r="C226" s="50">
        <v>841.2</v>
      </c>
      <c r="D226" s="50">
        <v>804.6</v>
      </c>
    </row>
    <row r="227" spans="1:4" ht="24.75" customHeight="1" x14ac:dyDescent="0.25">
      <c r="A227" s="80"/>
      <c r="B227" s="196" t="s">
        <v>146</v>
      </c>
      <c r="C227" s="49"/>
      <c r="D227" s="49"/>
    </row>
    <row r="228" spans="1:4" x14ac:dyDescent="0.25">
      <c r="A228" s="80"/>
      <c r="B228" s="196" t="s">
        <v>145</v>
      </c>
      <c r="C228" s="49">
        <v>6.6</v>
      </c>
      <c r="D228" s="49">
        <v>5.0999999999999996</v>
      </c>
    </row>
    <row r="229" spans="1:4" ht="13.8" thickBot="1" x14ac:dyDescent="0.3">
      <c r="A229" s="175"/>
      <c r="B229" s="195" t="s">
        <v>139</v>
      </c>
      <c r="C229" s="46">
        <v>32.700000000000003</v>
      </c>
      <c r="D229" s="46"/>
    </row>
    <row r="230" spans="1:4" x14ac:dyDescent="0.25">
      <c r="A230" s="174">
        <v>15</v>
      </c>
      <c r="B230" s="76" t="s">
        <v>180</v>
      </c>
      <c r="C230" s="59">
        <f>SUM(C231:C235)</f>
        <v>782.00000000000011</v>
      </c>
      <c r="D230" s="59">
        <f>SUM(D231:D235)</f>
        <v>670</v>
      </c>
    </row>
    <row r="231" spans="1:4" x14ac:dyDescent="0.25">
      <c r="A231" s="182"/>
      <c r="B231" s="172" t="s">
        <v>153</v>
      </c>
      <c r="C231" s="50">
        <v>200</v>
      </c>
      <c r="D231" s="75">
        <v>126.3</v>
      </c>
    </row>
    <row r="232" spans="1:4" x14ac:dyDescent="0.25">
      <c r="A232" s="182"/>
      <c r="B232" s="172" t="s">
        <v>148</v>
      </c>
      <c r="C232" s="50">
        <v>566.6</v>
      </c>
      <c r="D232" s="75">
        <v>543.20000000000005</v>
      </c>
    </row>
    <row r="233" spans="1:4" ht="24.75" customHeight="1" x14ac:dyDescent="0.25">
      <c r="A233" s="80"/>
      <c r="B233" s="196" t="s">
        <v>146</v>
      </c>
      <c r="C233" s="49"/>
      <c r="D233" s="78"/>
    </row>
    <row r="234" spans="1:4" x14ac:dyDescent="0.25">
      <c r="A234" s="80"/>
      <c r="B234" s="196" t="s">
        <v>145</v>
      </c>
      <c r="C234" s="49">
        <v>4.2</v>
      </c>
      <c r="D234" s="78">
        <v>0.5</v>
      </c>
    </row>
    <row r="235" spans="1:4" ht="13.8" thickBot="1" x14ac:dyDescent="0.3">
      <c r="A235" s="175"/>
      <c r="B235" s="195" t="s">
        <v>139</v>
      </c>
      <c r="C235" s="46">
        <v>11.2</v>
      </c>
      <c r="D235" s="46"/>
    </row>
    <row r="236" spans="1:4" x14ac:dyDescent="0.25">
      <c r="A236" s="174">
        <v>16</v>
      </c>
      <c r="B236" s="59" t="s">
        <v>178</v>
      </c>
      <c r="C236" s="59">
        <f>SUM(C237:C241)</f>
        <v>968.8</v>
      </c>
      <c r="D236" s="59">
        <f>SUM(D237:D241)</f>
        <v>852.6</v>
      </c>
    </row>
    <row r="237" spans="1:4" x14ac:dyDescent="0.25">
      <c r="A237" s="182"/>
      <c r="B237" s="172" t="s">
        <v>153</v>
      </c>
      <c r="C237" s="50">
        <v>198</v>
      </c>
      <c r="D237" s="50">
        <v>131.4</v>
      </c>
    </row>
    <row r="238" spans="1:4" x14ac:dyDescent="0.25">
      <c r="A238" s="182"/>
      <c r="B238" s="172" t="s">
        <v>148</v>
      </c>
      <c r="C238" s="50">
        <v>764.8</v>
      </c>
      <c r="D238" s="50">
        <v>721.2</v>
      </c>
    </row>
    <row r="239" spans="1:4" ht="24.75" customHeight="1" x14ac:dyDescent="0.25">
      <c r="A239" s="80"/>
      <c r="B239" s="196" t="s">
        <v>146</v>
      </c>
      <c r="C239" s="49"/>
      <c r="D239" s="49"/>
    </row>
    <row r="240" spans="1:4" x14ac:dyDescent="0.25">
      <c r="A240" s="80"/>
      <c r="B240" s="196" t="s">
        <v>145</v>
      </c>
      <c r="C240" s="49">
        <v>3.1</v>
      </c>
      <c r="D240" s="49"/>
    </row>
    <row r="241" spans="1:4" ht="13.8" thickBot="1" x14ac:dyDescent="0.3">
      <c r="A241" s="175"/>
      <c r="B241" s="195" t="s">
        <v>139</v>
      </c>
      <c r="C241" s="46">
        <v>2.9</v>
      </c>
      <c r="D241" s="46"/>
    </row>
    <row r="242" spans="1:4" x14ac:dyDescent="0.25">
      <c r="A242" s="174">
        <v>17</v>
      </c>
      <c r="B242" s="59" t="s">
        <v>176</v>
      </c>
      <c r="C242" s="59">
        <f>SUM(C243:C247)</f>
        <v>1908.5000000000002</v>
      </c>
      <c r="D242" s="59">
        <f>SUM(D243:D247)</f>
        <v>1577.4</v>
      </c>
    </row>
    <row r="243" spans="1:4" x14ac:dyDescent="0.25">
      <c r="A243" s="182"/>
      <c r="B243" s="172" t="s">
        <v>153</v>
      </c>
      <c r="C243" s="50">
        <v>576.9</v>
      </c>
      <c r="D243" s="50">
        <v>316.3</v>
      </c>
    </row>
    <row r="244" spans="1:4" x14ac:dyDescent="0.25">
      <c r="A244" s="182"/>
      <c r="B244" s="172" t="s">
        <v>148</v>
      </c>
      <c r="C244" s="50">
        <v>1300.4000000000001</v>
      </c>
      <c r="D244" s="50">
        <v>1242.2</v>
      </c>
    </row>
    <row r="245" spans="1:4" ht="21" x14ac:dyDescent="0.25">
      <c r="A245" s="80"/>
      <c r="B245" s="196" t="s">
        <v>146</v>
      </c>
      <c r="C245" s="49"/>
      <c r="D245" s="49"/>
    </row>
    <row r="246" spans="1:4" x14ac:dyDescent="0.25">
      <c r="A246" s="80"/>
      <c r="B246" s="196" t="s">
        <v>145</v>
      </c>
      <c r="C246" s="49">
        <v>23.4</v>
      </c>
      <c r="D246" s="49">
        <v>18.899999999999999</v>
      </c>
    </row>
    <row r="247" spans="1:4" ht="13.8" thickBot="1" x14ac:dyDescent="0.3">
      <c r="A247" s="175"/>
      <c r="B247" s="195" t="s">
        <v>139</v>
      </c>
      <c r="C247" s="46">
        <v>7.8</v>
      </c>
      <c r="D247" s="46"/>
    </row>
    <row r="248" spans="1:4" x14ac:dyDescent="0.25">
      <c r="A248" s="174">
        <v>18</v>
      </c>
      <c r="B248" s="76" t="s">
        <v>174</v>
      </c>
      <c r="C248" s="59">
        <f>SUM(C249:C253)</f>
        <v>719.30000000000007</v>
      </c>
      <c r="D248" s="59">
        <f>SUM(D249:D253)</f>
        <v>612.20000000000005</v>
      </c>
    </row>
    <row r="249" spans="1:4" x14ac:dyDescent="0.25">
      <c r="A249" s="182"/>
      <c r="B249" s="172" t="s">
        <v>153</v>
      </c>
      <c r="C249" s="50">
        <v>263.10000000000002</v>
      </c>
      <c r="D249" s="50">
        <v>180.8</v>
      </c>
    </row>
    <row r="250" spans="1:4" x14ac:dyDescent="0.25">
      <c r="A250" s="182"/>
      <c r="B250" s="172" t="s">
        <v>148</v>
      </c>
      <c r="C250" s="50">
        <v>451.6</v>
      </c>
      <c r="D250" s="50">
        <v>431.4</v>
      </c>
    </row>
    <row r="251" spans="1:4" ht="24.75" customHeight="1" x14ac:dyDescent="0.25">
      <c r="A251" s="80"/>
      <c r="B251" s="196" t="s">
        <v>146</v>
      </c>
      <c r="C251" s="49"/>
      <c r="D251" s="49"/>
    </row>
    <row r="252" spans="1:4" x14ac:dyDescent="0.25">
      <c r="A252" s="80"/>
      <c r="B252" s="196" t="s">
        <v>145</v>
      </c>
      <c r="C252" s="49">
        <v>0.9</v>
      </c>
      <c r="D252" s="49"/>
    </row>
    <row r="253" spans="1:4" ht="13.8" thickBot="1" x14ac:dyDescent="0.3">
      <c r="A253" s="175"/>
      <c r="B253" s="195" t="s">
        <v>139</v>
      </c>
      <c r="C253" s="46">
        <v>3.7</v>
      </c>
      <c r="D253" s="46"/>
    </row>
    <row r="254" spans="1:4" x14ac:dyDescent="0.25">
      <c r="A254" s="174">
        <v>19</v>
      </c>
      <c r="B254" s="59" t="s">
        <v>172</v>
      </c>
      <c r="C254" s="59">
        <f>C255+C256+C258+C257</f>
        <v>790</v>
      </c>
      <c r="D254" s="59">
        <f>D255+D256+D258+D257</f>
        <v>622.09999999999991</v>
      </c>
    </row>
    <row r="255" spans="1:4" x14ac:dyDescent="0.25">
      <c r="A255" s="182"/>
      <c r="B255" s="172" t="s">
        <v>153</v>
      </c>
      <c r="C255" s="50">
        <v>373.4</v>
      </c>
      <c r="D255" s="50">
        <v>276.7</v>
      </c>
    </row>
    <row r="256" spans="1:4" x14ac:dyDescent="0.25">
      <c r="A256" s="182"/>
      <c r="B256" s="172" t="s">
        <v>148</v>
      </c>
      <c r="C256" s="50">
        <v>351.9</v>
      </c>
      <c r="D256" s="50">
        <v>332.6</v>
      </c>
    </row>
    <row r="257" spans="1:4" x14ac:dyDescent="0.25">
      <c r="A257" s="80"/>
      <c r="B257" s="196" t="s">
        <v>145</v>
      </c>
      <c r="C257" s="49">
        <v>19.5</v>
      </c>
      <c r="D257" s="49">
        <v>12.8</v>
      </c>
    </row>
    <row r="258" spans="1:4" ht="13.8" thickBot="1" x14ac:dyDescent="0.3">
      <c r="A258" s="175"/>
      <c r="B258" s="86" t="s">
        <v>139</v>
      </c>
      <c r="C258" s="46">
        <v>45.2</v>
      </c>
      <c r="D258" s="46"/>
    </row>
    <row r="259" spans="1:4" x14ac:dyDescent="0.25">
      <c r="A259" s="174">
        <v>20</v>
      </c>
      <c r="B259" s="59" t="s">
        <v>170</v>
      </c>
      <c r="C259" s="59">
        <f>C260+C261+C262+C263</f>
        <v>976.7</v>
      </c>
      <c r="D259" s="59">
        <f>D260+D261+D262+D263</f>
        <v>827.7</v>
      </c>
    </row>
    <row r="260" spans="1:4" x14ac:dyDescent="0.25">
      <c r="A260" s="182"/>
      <c r="B260" s="172" t="s">
        <v>153</v>
      </c>
      <c r="C260" s="50">
        <v>575.4</v>
      </c>
      <c r="D260" s="50">
        <v>472.1</v>
      </c>
    </row>
    <row r="261" spans="1:4" x14ac:dyDescent="0.25">
      <c r="A261" s="182"/>
      <c r="B261" s="172" t="s">
        <v>148</v>
      </c>
      <c r="C261" s="50">
        <v>346.3</v>
      </c>
      <c r="D261" s="50">
        <v>336.5</v>
      </c>
    </row>
    <row r="262" spans="1:4" x14ac:dyDescent="0.25">
      <c r="A262" s="80"/>
      <c r="B262" s="188" t="s">
        <v>145</v>
      </c>
      <c r="C262" s="49">
        <v>21.7</v>
      </c>
      <c r="D262" s="49">
        <v>19.100000000000001</v>
      </c>
    </row>
    <row r="263" spans="1:4" ht="13.8" thickBot="1" x14ac:dyDescent="0.3">
      <c r="A263" s="175"/>
      <c r="B263" s="86" t="s">
        <v>139</v>
      </c>
      <c r="C263" s="46">
        <v>33.299999999999997</v>
      </c>
      <c r="D263" s="46"/>
    </row>
    <row r="264" spans="1:4" x14ac:dyDescent="0.25">
      <c r="A264" s="174">
        <v>21</v>
      </c>
      <c r="B264" s="197" t="s">
        <v>381</v>
      </c>
      <c r="C264" s="59">
        <f>C265+C266+C268+C267</f>
        <v>869</v>
      </c>
      <c r="D264" s="59">
        <f>D265+D266+D268+D267</f>
        <v>709.3</v>
      </c>
    </row>
    <row r="265" spans="1:4" x14ac:dyDescent="0.25">
      <c r="A265" s="182"/>
      <c r="B265" s="172" t="s">
        <v>153</v>
      </c>
      <c r="C265" s="50">
        <v>447.7</v>
      </c>
      <c r="D265" s="50">
        <v>360.2</v>
      </c>
    </row>
    <row r="266" spans="1:4" x14ac:dyDescent="0.25">
      <c r="A266" s="182"/>
      <c r="B266" s="172" t="s">
        <v>148</v>
      </c>
      <c r="C266" s="50">
        <v>348.4</v>
      </c>
      <c r="D266" s="50">
        <v>335.6</v>
      </c>
    </row>
    <row r="267" spans="1:4" x14ac:dyDescent="0.25">
      <c r="A267" s="80"/>
      <c r="B267" s="188" t="s">
        <v>145</v>
      </c>
      <c r="C267" s="49">
        <v>13.7</v>
      </c>
      <c r="D267" s="49">
        <v>13.5</v>
      </c>
    </row>
    <row r="268" spans="1:4" ht="13.8" thickBot="1" x14ac:dyDescent="0.3">
      <c r="A268" s="175"/>
      <c r="B268" s="86" t="s">
        <v>139</v>
      </c>
      <c r="C268" s="46">
        <v>59.2</v>
      </c>
      <c r="D268" s="46"/>
    </row>
    <row r="269" spans="1:4" x14ac:dyDescent="0.25">
      <c r="A269" s="174">
        <v>22</v>
      </c>
      <c r="B269" s="197" t="s">
        <v>166</v>
      </c>
      <c r="C269" s="76">
        <f>C270+C271+C273+C272</f>
        <v>596.9</v>
      </c>
      <c r="D269" s="76">
        <f>D270+D271+D273+D272</f>
        <v>529.40000000000009</v>
      </c>
    </row>
    <row r="270" spans="1:4" x14ac:dyDescent="0.25">
      <c r="A270" s="182"/>
      <c r="B270" s="172" t="s">
        <v>153</v>
      </c>
      <c r="C270" s="75">
        <v>488.9</v>
      </c>
      <c r="D270" s="75">
        <v>430.6</v>
      </c>
    </row>
    <row r="271" spans="1:4" x14ac:dyDescent="0.25">
      <c r="A271" s="182"/>
      <c r="B271" s="172" t="s">
        <v>148</v>
      </c>
      <c r="C271" s="75">
        <v>26.5</v>
      </c>
      <c r="D271" s="75">
        <v>26.1</v>
      </c>
    </row>
    <row r="272" spans="1:4" x14ac:dyDescent="0.25">
      <c r="A272" s="80"/>
      <c r="B272" s="188" t="s">
        <v>145</v>
      </c>
      <c r="C272" s="78">
        <v>48.7</v>
      </c>
      <c r="D272" s="78">
        <v>48</v>
      </c>
    </row>
    <row r="273" spans="1:4" ht="13.8" thickBot="1" x14ac:dyDescent="0.3">
      <c r="A273" s="175"/>
      <c r="B273" s="86" t="s">
        <v>139</v>
      </c>
      <c r="C273" s="86">
        <v>32.799999999999997</v>
      </c>
      <c r="D273" s="86">
        <v>24.7</v>
      </c>
    </row>
    <row r="274" spans="1:4" x14ac:dyDescent="0.25">
      <c r="A274" s="174">
        <v>23</v>
      </c>
      <c r="B274" s="59" t="s">
        <v>373</v>
      </c>
      <c r="C274" s="76">
        <f>C275+C276+C277+C278</f>
        <v>1104</v>
      </c>
      <c r="D274" s="76">
        <f>D275+D276+D277+D278</f>
        <v>778.5</v>
      </c>
    </row>
    <row r="275" spans="1:4" x14ac:dyDescent="0.25">
      <c r="A275" s="79"/>
      <c r="B275" s="172" t="s">
        <v>153</v>
      </c>
      <c r="C275" s="75">
        <v>689.5</v>
      </c>
      <c r="D275" s="75">
        <v>532.9</v>
      </c>
    </row>
    <row r="276" spans="1:4" x14ac:dyDescent="0.25">
      <c r="A276" s="182"/>
      <c r="B276" s="172" t="s">
        <v>148</v>
      </c>
      <c r="C276" s="75">
        <v>26.3</v>
      </c>
      <c r="D276" s="75">
        <v>26</v>
      </c>
    </row>
    <row r="277" spans="1:4" x14ac:dyDescent="0.25">
      <c r="A277" s="182"/>
      <c r="B277" s="188" t="s">
        <v>145</v>
      </c>
      <c r="C277" s="75">
        <v>34.9</v>
      </c>
      <c r="D277" s="75">
        <v>34.5</v>
      </c>
    </row>
    <row r="278" spans="1:4" ht="13.8" thickBot="1" x14ac:dyDescent="0.3">
      <c r="A278" s="231"/>
      <c r="B278" s="86" t="s">
        <v>139</v>
      </c>
      <c r="C278" s="195">
        <v>353.3</v>
      </c>
      <c r="D278" s="195">
        <v>185.1</v>
      </c>
    </row>
    <row r="279" spans="1:4" x14ac:dyDescent="0.25">
      <c r="A279" s="174">
        <v>24</v>
      </c>
      <c r="B279" s="197" t="s">
        <v>161</v>
      </c>
      <c r="C279" s="76">
        <f>SUM(C280:C285)</f>
        <v>1039.7</v>
      </c>
      <c r="D279" s="76">
        <f>SUM(D280:D285)</f>
        <v>919.90000000000009</v>
      </c>
    </row>
    <row r="280" spans="1:4" x14ac:dyDescent="0.25">
      <c r="A280" s="182"/>
      <c r="B280" s="172" t="s">
        <v>153</v>
      </c>
      <c r="C280" s="75">
        <v>3.1</v>
      </c>
      <c r="D280" s="75"/>
    </row>
    <row r="281" spans="1:4" x14ac:dyDescent="0.25">
      <c r="A281" s="182"/>
      <c r="B281" s="172" t="s">
        <v>150</v>
      </c>
      <c r="C281" s="75">
        <v>520</v>
      </c>
      <c r="D281" s="75">
        <v>423.8</v>
      </c>
    </row>
    <row r="282" spans="1:4" x14ac:dyDescent="0.25">
      <c r="A282" s="182"/>
      <c r="B282" s="172" t="s">
        <v>148</v>
      </c>
      <c r="C282" s="75">
        <v>503.6</v>
      </c>
      <c r="D282" s="75">
        <v>490.9</v>
      </c>
    </row>
    <row r="283" spans="1:4" ht="24.75" customHeight="1" x14ac:dyDescent="0.25">
      <c r="A283" s="80"/>
      <c r="B283" s="196" t="s">
        <v>146</v>
      </c>
      <c r="C283" s="78"/>
      <c r="D283" s="78"/>
    </row>
    <row r="284" spans="1:4" x14ac:dyDescent="0.25">
      <c r="A284" s="80"/>
      <c r="B284" s="196" t="s">
        <v>145</v>
      </c>
      <c r="C284" s="78"/>
      <c r="D284" s="78"/>
    </row>
    <row r="285" spans="1:4" ht="13.8" thickBot="1" x14ac:dyDescent="0.3">
      <c r="A285" s="175"/>
      <c r="B285" s="195" t="s">
        <v>139</v>
      </c>
      <c r="C285" s="86">
        <v>13</v>
      </c>
      <c r="D285" s="86">
        <v>5.2</v>
      </c>
    </row>
    <row r="286" spans="1:4" x14ac:dyDescent="0.25">
      <c r="A286" s="400" t="s">
        <v>372</v>
      </c>
      <c r="B286" s="401"/>
      <c r="C286" s="171">
        <f>C179+C185+C187+C189+C191+C193+C195+C197+C199+C201+C206+C212+C218+C224+C230+C236+C242+C248+C254+C259+C264+C269+C274+C279</f>
        <v>16122.800000000001</v>
      </c>
      <c r="D286" s="171">
        <f>D179+D185+D187+D189+D191+D193+D195+D197+D199+D201+D206+D212+D218+D224+D230+D236+D242+D248+D254+D259+D264+D269+D274+D279</f>
        <v>12837.400000000001</v>
      </c>
    </row>
    <row r="287" spans="1:4" x14ac:dyDescent="0.25">
      <c r="A287" s="405" t="s">
        <v>153</v>
      </c>
      <c r="B287" s="406"/>
      <c r="C287" s="170">
        <f>C180+C186+C188+C190+C192+C194+C196+C198+C200+C202+C207+C213+C219+C225+C231+C237+C243+C249+C255+C260+C265+C270+C275+C280</f>
        <v>6148.5</v>
      </c>
      <c r="D287" s="170">
        <f>D180+D186+D188+D190+D192+D194+D196+D198+D200+D202+D207+D213+D219+D225+D231+D237+D243+D249+D255+D260+D265+D270+D275+D280</f>
        <v>4110.8999999999996</v>
      </c>
    </row>
    <row r="288" spans="1:4" x14ac:dyDescent="0.25">
      <c r="A288" s="405" t="s">
        <v>150</v>
      </c>
      <c r="B288" s="406"/>
      <c r="C288" s="170">
        <f>C281</f>
        <v>520</v>
      </c>
      <c r="D288" s="170">
        <f>D281</f>
        <v>423.8</v>
      </c>
    </row>
    <row r="289" spans="1:4" x14ac:dyDescent="0.25">
      <c r="A289" s="405" t="s">
        <v>148</v>
      </c>
      <c r="B289" s="406"/>
      <c r="C289" s="170">
        <f>C181+C203+C208+C214+C220++C226+C232+C238+C244+C250+C256+C261+C266+C271+C276+C282</f>
        <v>8385.7000000000007</v>
      </c>
      <c r="D289" s="170">
        <f>D181+D203+D208+D214+D220++D226+D232+D238+D244+D250+D256+D261+D266+D271+D276+D282</f>
        <v>7913.9</v>
      </c>
    </row>
    <row r="290" spans="1:4" ht="13.5" customHeight="1" x14ac:dyDescent="0.25">
      <c r="A290" s="405" t="s">
        <v>144</v>
      </c>
      <c r="B290" s="406"/>
      <c r="C290" s="169">
        <f>C182</f>
        <v>121.8</v>
      </c>
      <c r="D290" s="169">
        <f>D182</f>
        <v>3.5</v>
      </c>
    </row>
    <row r="291" spans="1:4" ht="24" customHeight="1" x14ac:dyDescent="0.25">
      <c r="A291" s="387" t="s">
        <v>367</v>
      </c>
      <c r="B291" s="406"/>
      <c r="C291" s="169">
        <f>C209+C215+C221+C227+C233+C239+C245+C251+C283</f>
        <v>0</v>
      </c>
      <c r="D291" s="169">
        <f>D209+D215+D221+D227+D233+D239+D245+D251+D283</f>
        <v>0</v>
      </c>
    </row>
    <row r="292" spans="1:4" ht="15" customHeight="1" x14ac:dyDescent="0.25">
      <c r="A292" s="387" t="s">
        <v>145</v>
      </c>
      <c r="B292" s="388"/>
      <c r="C292" s="169">
        <f>C183+C204+C210+C216+C222+C228+C234+C240+C246+C252+C257+C262+C267+C272+C277+C284</f>
        <v>215.30000000000004</v>
      </c>
      <c r="D292" s="169">
        <f>D183+D204+D210+D216+D222+D228+D234+D240+D246+D252+D257+D262+D267+D272+D277+D284</f>
        <v>169.7</v>
      </c>
    </row>
    <row r="293" spans="1:4" ht="12.75" customHeight="1" x14ac:dyDescent="0.25">
      <c r="A293" s="440" t="s">
        <v>369</v>
      </c>
      <c r="B293" s="441"/>
      <c r="C293" s="169">
        <f>C205+C211+C217+C223+C229+C235+C241+C247+C253+C258+C263+C268+C273+C278+C285</f>
        <v>645.29999999999995</v>
      </c>
      <c r="D293" s="169">
        <f>D205+D211+D217+D223+D229+D235+D241+D247+D253+D258+D263+D268+D273+D278+D285</f>
        <v>215.6</v>
      </c>
    </row>
    <row r="294" spans="1:4" ht="14.25" customHeight="1" thickBot="1" x14ac:dyDescent="0.3">
      <c r="A294" s="385" t="s">
        <v>140</v>
      </c>
      <c r="B294" s="386"/>
      <c r="C294" s="184">
        <f>C184</f>
        <v>86.2</v>
      </c>
      <c r="D294" s="184">
        <f>D184</f>
        <v>0</v>
      </c>
    </row>
    <row r="295" spans="1:4" ht="13.8" thickBot="1" x14ac:dyDescent="0.3">
      <c r="A295" s="402" t="s">
        <v>380</v>
      </c>
      <c r="B295" s="403"/>
      <c r="C295" s="403"/>
      <c r="D295" s="404"/>
    </row>
    <row r="296" spans="1:4" x14ac:dyDescent="0.25">
      <c r="A296" s="174">
        <v>1</v>
      </c>
      <c r="B296" s="76" t="s">
        <v>374</v>
      </c>
      <c r="C296" s="194">
        <f>C297</f>
        <v>20.3</v>
      </c>
      <c r="D296" s="194">
        <f>D297</f>
        <v>0</v>
      </c>
    </row>
    <row r="297" spans="1:4" ht="13.8" thickBot="1" x14ac:dyDescent="0.3">
      <c r="A297" s="183"/>
      <c r="B297" s="192" t="s">
        <v>153</v>
      </c>
      <c r="C297" s="193">
        <v>20.3</v>
      </c>
      <c r="D297" s="193"/>
    </row>
    <row r="298" spans="1:4" x14ac:dyDescent="0.25">
      <c r="A298" s="174">
        <v>2</v>
      </c>
      <c r="B298" s="76" t="s">
        <v>226</v>
      </c>
      <c r="C298" s="64">
        <f>C299</f>
        <v>4.7</v>
      </c>
      <c r="D298" s="64">
        <f>D299</f>
        <v>0</v>
      </c>
    </row>
    <row r="299" spans="1:4" ht="13.8" thickBot="1" x14ac:dyDescent="0.3">
      <c r="A299" s="183"/>
      <c r="B299" s="192" t="s">
        <v>153</v>
      </c>
      <c r="C299" s="66">
        <v>4.7</v>
      </c>
      <c r="D299" s="66"/>
    </row>
    <row r="300" spans="1:4" x14ac:dyDescent="0.25">
      <c r="A300" s="174">
        <v>3</v>
      </c>
      <c r="B300" s="76" t="s">
        <v>224</v>
      </c>
      <c r="C300" s="76">
        <f>C301</f>
        <v>44.1</v>
      </c>
      <c r="D300" s="76">
        <f>D301</f>
        <v>17.5</v>
      </c>
    </row>
    <row r="301" spans="1:4" ht="13.8" thickBot="1" x14ac:dyDescent="0.3">
      <c r="A301" s="183"/>
      <c r="B301" s="192" t="s">
        <v>153</v>
      </c>
      <c r="C301" s="86">
        <v>44.1</v>
      </c>
      <c r="D301" s="86">
        <v>17.5</v>
      </c>
    </row>
    <row r="302" spans="1:4" x14ac:dyDescent="0.25">
      <c r="A302" s="174">
        <v>4</v>
      </c>
      <c r="B302" s="76" t="s">
        <v>222</v>
      </c>
      <c r="C302" s="76">
        <f>C303</f>
        <v>35.700000000000003</v>
      </c>
      <c r="D302" s="76">
        <f>D303</f>
        <v>0</v>
      </c>
    </row>
    <row r="303" spans="1:4" ht="13.8" thickBot="1" x14ac:dyDescent="0.3">
      <c r="A303" s="183"/>
      <c r="B303" s="192" t="s">
        <v>153</v>
      </c>
      <c r="C303" s="86">
        <v>35.700000000000003</v>
      </c>
      <c r="D303" s="86"/>
    </row>
    <row r="304" spans="1:4" x14ac:dyDescent="0.25">
      <c r="A304" s="174">
        <v>5</v>
      </c>
      <c r="B304" s="76" t="s">
        <v>220</v>
      </c>
      <c r="C304" s="76">
        <f>C305</f>
        <v>24.9</v>
      </c>
      <c r="D304" s="76">
        <f>D305</f>
        <v>0</v>
      </c>
    </row>
    <row r="305" spans="1:5" ht="13.8" thickBot="1" x14ac:dyDescent="0.3">
      <c r="A305" s="175"/>
      <c r="B305" s="192" t="s">
        <v>153</v>
      </c>
      <c r="C305" s="86">
        <v>24.9</v>
      </c>
      <c r="D305" s="86"/>
    </row>
    <row r="306" spans="1:5" x14ac:dyDescent="0.25">
      <c r="A306" s="174">
        <v>6</v>
      </c>
      <c r="B306" s="76" t="s">
        <v>218</v>
      </c>
      <c r="C306" s="76">
        <f>C307</f>
        <v>10.5</v>
      </c>
      <c r="D306" s="76">
        <f>D307</f>
        <v>0</v>
      </c>
    </row>
    <row r="307" spans="1:5" ht="13.8" thickBot="1" x14ac:dyDescent="0.3">
      <c r="A307" s="175"/>
      <c r="B307" s="192" t="s">
        <v>153</v>
      </c>
      <c r="C307" s="86">
        <v>10.5</v>
      </c>
      <c r="D307" s="86"/>
    </row>
    <row r="308" spans="1:5" x14ac:dyDescent="0.25">
      <c r="A308" s="174">
        <v>7</v>
      </c>
      <c r="B308" s="76" t="s">
        <v>216</v>
      </c>
      <c r="C308" s="76">
        <f>C309</f>
        <v>40.200000000000003</v>
      </c>
      <c r="D308" s="76">
        <f>D309</f>
        <v>25.2</v>
      </c>
    </row>
    <row r="309" spans="1:5" ht="13.8" thickBot="1" x14ac:dyDescent="0.3">
      <c r="A309" s="175"/>
      <c r="B309" s="192" t="s">
        <v>153</v>
      </c>
      <c r="C309" s="86">
        <v>40.200000000000003</v>
      </c>
      <c r="D309" s="86">
        <v>25.2</v>
      </c>
    </row>
    <row r="310" spans="1:5" x14ac:dyDescent="0.25">
      <c r="A310" s="174">
        <v>8</v>
      </c>
      <c r="B310" s="59" t="s">
        <v>214</v>
      </c>
      <c r="C310" s="76">
        <f>C311</f>
        <v>2.5</v>
      </c>
      <c r="D310" s="76">
        <f>D311</f>
        <v>0</v>
      </c>
    </row>
    <row r="311" spans="1:5" ht="13.8" thickBot="1" x14ac:dyDescent="0.3">
      <c r="A311" s="175"/>
      <c r="B311" s="192" t="s">
        <v>153</v>
      </c>
      <c r="C311" s="86">
        <v>2.5</v>
      </c>
      <c r="D311" s="86"/>
    </row>
    <row r="312" spans="1:5" x14ac:dyDescent="0.25">
      <c r="A312" s="174">
        <v>9</v>
      </c>
      <c r="B312" s="76" t="s">
        <v>212</v>
      </c>
      <c r="C312" s="76">
        <f>C313</f>
        <v>12.8</v>
      </c>
      <c r="D312" s="76">
        <f>D313</f>
        <v>0</v>
      </c>
    </row>
    <row r="313" spans="1:5" ht="13.8" thickBot="1" x14ac:dyDescent="0.3">
      <c r="A313" s="175"/>
      <c r="B313" s="192" t="s">
        <v>153</v>
      </c>
      <c r="C313" s="86">
        <v>12.8</v>
      </c>
      <c r="D313" s="86"/>
    </row>
    <row r="314" spans="1:5" x14ac:dyDescent="0.25">
      <c r="A314" s="174">
        <v>10</v>
      </c>
      <c r="B314" s="76" t="s">
        <v>210</v>
      </c>
      <c r="C314" s="76">
        <f>C315</f>
        <v>24.1</v>
      </c>
      <c r="D314" s="76">
        <f>D315</f>
        <v>0</v>
      </c>
    </row>
    <row r="315" spans="1:5" ht="13.8" thickBot="1" x14ac:dyDescent="0.3">
      <c r="A315" s="175"/>
      <c r="B315" s="192" t="s">
        <v>153</v>
      </c>
      <c r="C315" s="86">
        <v>24.1</v>
      </c>
      <c r="D315" s="86"/>
    </row>
    <row r="316" spans="1:5" x14ac:dyDescent="0.25">
      <c r="A316" s="174">
        <v>11</v>
      </c>
      <c r="B316" s="76" t="s">
        <v>208</v>
      </c>
      <c r="C316" s="76">
        <f>C317</f>
        <v>4.0999999999999996</v>
      </c>
      <c r="D316" s="76">
        <f>D317</f>
        <v>0</v>
      </c>
    </row>
    <row r="317" spans="1:5" ht="13.8" thickBot="1" x14ac:dyDescent="0.3">
      <c r="A317" s="175"/>
      <c r="B317" s="192" t="s">
        <v>153</v>
      </c>
      <c r="C317" s="86">
        <v>4.0999999999999996</v>
      </c>
      <c r="D317" s="86"/>
    </row>
    <row r="318" spans="1:5" x14ac:dyDescent="0.25">
      <c r="A318" s="174">
        <v>12</v>
      </c>
      <c r="B318" s="59" t="s">
        <v>204</v>
      </c>
      <c r="C318" s="76">
        <f>SUM(C319:C322)</f>
        <v>913.5</v>
      </c>
      <c r="D318" s="76">
        <f>SUM(D319:D322)</f>
        <v>721.19999999999993</v>
      </c>
      <c r="E318" s="85"/>
    </row>
    <row r="319" spans="1:5" x14ac:dyDescent="0.25">
      <c r="A319" s="182"/>
      <c r="B319" s="172" t="s">
        <v>153</v>
      </c>
      <c r="C319" s="75">
        <v>879.3</v>
      </c>
      <c r="D319" s="75">
        <v>716.8</v>
      </c>
    </row>
    <row r="320" spans="1:5" x14ac:dyDescent="0.25">
      <c r="A320" s="80"/>
      <c r="B320" s="188" t="s">
        <v>141</v>
      </c>
      <c r="C320" s="78">
        <v>27.7</v>
      </c>
      <c r="D320" s="78"/>
    </row>
    <row r="321" spans="1:4" x14ac:dyDescent="0.25">
      <c r="A321" s="80"/>
      <c r="B321" s="188" t="s">
        <v>145</v>
      </c>
      <c r="C321" s="78">
        <v>4.5</v>
      </c>
      <c r="D321" s="78">
        <v>4.4000000000000004</v>
      </c>
    </row>
    <row r="322" spans="1:4" ht="13.8" thickBot="1" x14ac:dyDescent="0.3">
      <c r="A322" s="175"/>
      <c r="B322" s="86" t="s">
        <v>139</v>
      </c>
      <c r="C322" s="86">
        <v>2</v>
      </c>
      <c r="D322" s="86"/>
    </row>
    <row r="323" spans="1:4" x14ac:dyDescent="0.25">
      <c r="A323" s="174">
        <v>13</v>
      </c>
      <c r="B323" s="76" t="s">
        <v>201</v>
      </c>
      <c r="C323" s="76">
        <f>SUM(C324:C326)</f>
        <v>477.8</v>
      </c>
      <c r="D323" s="76">
        <f>SUM(D324:D326)</f>
        <v>328.9</v>
      </c>
    </row>
    <row r="324" spans="1:4" x14ac:dyDescent="0.25">
      <c r="A324" s="182"/>
      <c r="B324" s="172" t="s">
        <v>153</v>
      </c>
      <c r="C324" s="75">
        <v>452.1</v>
      </c>
      <c r="D324" s="75">
        <v>325.2</v>
      </c>
    </row>
    <row r="325" spans="1:4" x14ac:dyDescent="0.25">
      <c r="A325" s="80"/>
      <c r="B325" s="188" t="s">
        <v>145</v>
      </c>
      <c r="C325" s="78">
        <v>3.7</v>
      </c>
      <c r="D325" s="78">
        <v>3.7</v>
      </c>
    </row>
    <row r="326" spans="1:4" ht="13.8" thickBot="1" x14ac:dyDescent="0.3">
      <c r="A326" s="175"/>
      <c r="B326" s="86" t="s">
        <v>139</v>
      </c>
      <c r="C326" s="86">
        <v>22</v>
      </c>
      <c r="D326" s="86"/>
    </row>
    <row r="327" spans="1:4" ht="12" customHeight="1" x14ac:dyDescent="0.25">
      <c r="A327" s="174">
        <v>14</v>
      </c>
      <c r="B327" s="76" t="s">
        <v>199</v>
      </c>
      <c r="C327" s="76">
        <f>SUM(C328:C332)</f>
        <v>1071</v>
      </c>
      <c r="D327" s="76">
        <f>SUM(D328:D332)</f>
        <v>743.19999999999993</v>
      </c>
    </row>
    <row r="328" spans="1:4" ht="12" customHeight="1" x14ac:dyDescent="0.25">
      <c r="A328" s="182"/>
      <c r="B328" s="172" t="s">
        <v>153</v>
      </c>
      <c r="C328" s="75">
        <v>1048</v>
      </c>
      <c r="D328" s="75">
        <v>738.8</v>
      </c>
    </row>
    <row r="329" spans="1:4" ht="12" customHeight="1" x14ac:dyDescent="0.25">
      <c r="A329" s="80"/>
      <c r="B329" s="172" t="s">
        <v>152</v>
      </c>
      <c r="C329" s="78"/>
      <c r="D329" s="78"/>
    </row>
    <row r="330" spans="1:4" ht="12" customHeight="1" x14ac:dyDescent="0.25">
      <c r="A330" s="80"/>
      <c r="B330" s="188" t="s">
        <v>140</v>
      </c>
      <c r="C330" s="78"/>
      <c r="D330" s="78"/>
    </row>
    <row r="331" spans="1:4" ht="12" customHeight="1" x14ac:dyDescent="0.25">
      <c r="A331" s="80"/>
      <c r="B331" s="188" t="s">
        <v>145</v>
      </c>
      <c r="C331" s="78">
        <v>4.5</v>
      </c>
      <c r="D331" s="78">
        <v>4.4000000000000004</v>
      </c>
    </row>
    <row r="332" spans="1:4" ht="12.75" customHeight="1" thickBot="1" x14ac:dyDescent="0.3">
      <c r="A332" s="175"/>
      <c r="B332" s="86" t="s">
        <v>139</v>
      </c>
      <c r="C332" s="86">
        <v>18.5</v>
      </c>
      <c r="D332" s="86"/>
    </row>
    <row r="333" spans="1:4" ht="17.25" hidden="1" customHeight="1" thickBot="1" x14ac:dyDescent="0.3">
      <c r="A333" s="174">
        <v>15</v>
      </c>
      <c r="B333" s="59" t="s">
        <v>373</v>
      </c>
      <c r="C333" s="59">
        <f>C334+C335</f>
        <v>0</v>
      </c>
      <c r="D333" s="59">
        <f>D334+D335</f>
        <v>0</v>
      </c>
    </row>
    <row r="334" spans="1:4" ht="12.75" hidden="1" customHeight="1" thickBot="1" x14ac:dyDescent="0.3">
      <c r="A334" s="173"/>
      <c r="B334" s="172" t="s">
        <v>153</v>
      </c>
      <c r="C334" s="50"/>
      <c r="D334" s="50"/>
    </row>
    <row r="335" spans="1:4" ht="5.25" hidden="1" customHeight="1" thickBot="1" x14ac:dyDescent="0.3">
      <c r="A335" s="183"/>
      <c r="B335" s="86" t="s">
        <v>139</v>
      </c>
      <c r="C335" s="46"/>
      <c r="D335" s="46"/>
    </row>
    <row r="336" spans="1:4" x14ac:dyDescent="0.25">
      <c r="A336" s="400" t="s">
        <v>372</v>
      </c>
      <c r="B336" s="401"/>
      <c r="C336" s="171">
        <f>C296+C298+C300+C302+C304+C306+C308+C310+C312+C314+C316+C318+C323+C327+C333</f>
        <v>2686.2</v>
      </c>
      <c r="D336" s="171">
        <f>D296+D298+D300+D302+D304+D306+D308+D310+D312+D314+D316+D318+D323+D327+D333</f>
        <v>1836</v>
      </c>
    </row>
    <row r="337" spans="1:4" x14ac:dyDescent="0.25">
      <c r="A337" s="405" t="s">
        <v>153</v>
      </c>
      <c r="B337" s="406"/>
      <c r="C337" s="170">
        <f>C297+C299+C301+C303+C305+C307+C309+C311+C313+C315+C317+C319+C324+C328+C334</f>
        <v>2603.2999999999997</v>
      </c>
      <c r="D337" s="170">
        <f>D297+D299+D301+D303+D305+D307+D309+D311+D313+D315+D317+D319+D324+D328+D334</f>
        <v>1823.5</v>
      </c>
    </row>
    <row r="338" spans="1:4" x14ac:dyDescent="0.25">
      <c r="A338" s="405" t="s">
        <v>152</v>
      </c>
      <c r="B338" s="406"/>
      <c r="C338" s="169">
        <f>C329</f>
        <v>0</v>
      </c>
      <c r="D338" s="169">
        <f>D329</f>
        <v>0</v>
      </c>
    </row>
    <row r="339" spans="1:4" x14ac:dyDescent="0.25">
      <c r="A339" s="405" t="s">
        <v>140</v>
      </c>
      <c r="B339" s="406"/>
      <c r="C339" s="169">
        <f>C330</f>
        <v>0</v>
      </c>
      <c r="D339" s="169">
        <f>D338</f>
        <v>0</v>
      </c>
    </row>
    <row r="340" spans="1:4" x14ac:dyDescent="0.25">
      <c r="A340" s="405" t="s">
        <v>141</v>
      </c>
      <c r="B340" s="406"/>
      <c r="C340" s="169">
        <f>C320</f>
        <v>27.7</v>
      </c>
      <c r="D340" s="169">
        <f>D320</f>
        <v>0</v>
      </c>
    </row>
    <row r="341" spans="1:4" ht="12.75" customHeight="1" x14ac:dyDescent="0.25">
      <c r="A341" s="387" t="s">
        <v>145</v>
      </c>
      <c r="B341" s="388"/>
      <c r="C341" s="169">
        <f>C321+C325+C331</f>
        <v>12.7</v>
      </c>
      <c r="D341" s="169">
        <f>D321+D325+D331</f>
        <v>12.500000000000002</v>
      </c>
    </row>
    <row r="342" spans="1:4" ht="13.8" thickBot="1" x14ac:dyDescent="0.3">
      <c r="A342" s="385" t="s">
        <v>369</v>
      </c>
      <c r="B342" s="386"/>
      <c r="C342" s="184">
        <f>C322+C326+C332+C335</f>
        <v>42.5</v>
      </c>
      <c r="D342" s="184">
        <f>D322+D326+D332+D335</f>
        <v>0</v>
      </c>
    </row>
    <row r="343" spans="1:4" ht="13.8" thickBot="1" x14ac:dyDescent="0.3">
      <c r="A343" s="402" t="s">
        <v>379</v>
      </c>
      <c r="B343" s="403"/>
      <c r="C343" s="403"/>
      <c r="D343" s="404"/>
    </row>
    <row r="344" spans="1:4" x14ac:dyDescent="0.25">
      <c r="A344" s="174">
        <v>1</v>
      </c>
      <c r="B344" s="76" t="s">
        <v>374</v>
      </c>
      <c r="C344" s="59">
        <f>SUM(C345:C348)</f>
        <v>2504.1999999999998</v>
      </c>
      <c r="D344" s="59">
        <f>SUM(D345:D348)</f>
        <v>0</v>
      </c>
    </row>
    <row r="345" spans="1:4" x14ac:dyDescent="0.25">
      <c r="A345" s="191"/>
      <c r="B345" s="172" t="s">
        <v>153</v>
      </c>
      <c r="C345" s="50">
        <v>796.4</v>
      </c>
      <c r="D345" s="50"/>
    </row>
    <row r="346" spans="1:4" x14ac:dyDescent="0.25">
      <c r="A346" s="173"/>
      <c r="B346" s="190" t="s">
        <v>368</v>
      </c>
      <c r="C346" s="50">
        <v>1707.8</v>
      </c>
      <c r="D346" s="50"/>
    </row>
    <row r="347" spans="1:4" ht="24.75" customHeight="1" x14ac:dyDescent="0.25">
      <c r="A347" s="173"/>
      <c r="B347" s="189" t="s">
        <v>146</v>
      </c>
      <c r="C347" s="50"/>
      <c r="D347" s="50"/>
    </row>
    <row r="348" spans="1:4" ht="14.25" customHeight="1" thickBot="1" x14ac:dyDescent="0.3">
      <c r="A348" s="98"/>
      <c r="B348" s="188" t="s">
        <v>145</v>
      </c>
      <c r="C348" s="99"/>
      <c r="D348" s="99"/>
    </row>
    <row r="349" spans="1:4" x14ac:dyDescent="0.25">
      <c r="A349" s="400" t="s">
        <v>372</v>
      </c>
      <c r="B349" s="401"/>
      <c r="C349" s="171">
        <f>C344</f>
        <v>2504.1999999999998</v>
      </c>
      <c r="D349" s="171">
        <f t="shared" ref="D349:D353" si="0">D344</f>
        <v>0</v>
      </c>
    </row>
    <row r="350" spans="1:4" x14ac:dyDescent="0.25">
      <c r="A350" s="405" t="s">
        <v>153</v>
      </c>
      <c r="B350" s="406"/>
      <c r="C350" s="170">
        <f>C345</f>
        <v>796.4</v>
      </c>
      <c r="D350" s="170">
        <f t="shared" si="0"/>
        <v>0</v>
      </c>
    </row>
    <row r="351" spans="1:4" x14ac:dyDescent="0.25">
      <c r="A351" s="405" t="s">
        <v>368</v>
      </c>
      <c r="B351" s="406"/>
      <c r="C351" s="187">
        <f>C346</f>
        <v>1707.8</v>
      </c>
      <c r="D351" s="170">
        <f t="shared" si="0"/>
        <v>0</v>
      </c>
    </row>
    <row r="352" spans="1:4" ht="24.75" customHeight="1" x14ac:dyDescent="0.25">
      <c r="A352" s="439" t="s">
        <v>367</v>
      </c>
      <c r="B352" s="421"/>
      <c r="C352" s="170">
        <f>C347</f>
        <v>0</v>
      </c>
      <c r="D352" s="170">
        <f t="shared" si="0"/>
        <v>0</v>
      </c>
    </row>
    <row r="353" spans="1:5" ht="12.75" customHeight="1" thickBot="1" x14ac:dyDescent="0.3">
      <c r="A353" s="437" t="s">
        <v>145</v>
      </c>
      <c r="B353" s="438"/>
      <c r="C353" s="184">
        <f>C348</f>
        <v>0</v>
      </c>
      <c r="D353" s="184">
        <f t="shared" si="0"/>
        <v>0</v>
      </c>
    </row>
    <row r="354" spans="1:5" ht="13.8" thickBot="1" x14ac:dyDescent="0.3">
      <c r="A354" s="391" t="s">
        <v>378</v>
      </c>
      <c r="B354" s="392"/>
      <c r="C354" s="392"/>
      <c r="D354" s="393"/>
    </row>
    <row r="355" spans="1:5" x14ac:dyDescent="0.25">
      <c r="A355" s="174">
        <v>1</v>
      </c>
      <c r="B355" s="76" t="s">
        <v>374</v>
      </c>
      <c r="C355" s="76">
        <f>C356+C357+C358+C359</f>
        <v>1279.2</v>
      </c>
      <c r="D355" s="76">
        <f>D356+D357+D358+D359</f>
        <v>0</v>
      </c>
    </row>
    <row r="356" spans="1:5" x14ac:dyDescent="0.25">
      <c r="A356" s="173"/>
      <c r="B356" s="172" t="s">
        <v>153</v>
      </c>
      <c r="C356" s="75">
        <v>961.2</v>
      </c>
      <c r="D356" s="75"/>
    </row>
    <row r="357" spans="1:5" ht="13.2" customHeight="1" x14ac:dyDescent="0.25">
      <c r="A357" s="186"/>
      <c r="B357" s="75" t="s">
        <v>151</v>
      </c>
      <c r="C357" s="49">
        <v>318</v>
      </c>
      <c r="D357" s="49"/>
    </row>
    <row r="358" spans="1:5" ht="5.25" hidden="1" customHeight="1" thickBot="1" x14ac:dyDescent="0.3">
      <c r="A358" s="186"/>
      <c r="B358" s="101" t="s">
        <v>152</v>
      </c>
      <c r="C358" s="49"/>
      <c r="D358" s="49"/>
    </row>
    <row r="359" spans="1:5" ht="14.4" customHeight="1" thickBot="1" x14ac:dyDescent="0.3">
      <c r="A359" s="183"/>
      <c r="B359" s="185" t="s">
        <v>140</v>
      </c>
      <c r="C359" s="46"/>
      <c r="D359" s="46"/>
    </row>
    <row r="360" spans="1:5" x14ac:dyDescent="0.25">
      <c r="A360" s="400" t="s">
        <v>372</v>
      </c>
      <c r="B360" s="401"/>
      <c r="C360" s="171">
        <f>C355</f>
        <v>1279.2</v>
      </c>
      <c r="D360" s="171">
        <f t="shared" ref="D360:D364" si="1">D355</f>
        <v>0</v>
      </c>
    </row>
    <row r="361" spans="1:5" ht="13.5" customHeight="1" x14ac:dyDescent="0.25">
      <c r="A361" s="405" t="s">
        <v>153</v>
      </c>
      <c r="B361" s="406"/>
      <c r="C361" s="170">
        <f>C356</f>
        <v>961.2</v>
      </c>
      <c r="D361" s="170">
        <f t="shared" si="1"/>
        <v>0</v>
      </c>
    </row>
    <row r="362" spans="1:5" ht="15" customHeight="1" x14ac:dyDescent="0.25">
      <c r="A362" s="387" t="s">
        <v>151</v>
      </c>
      <c r="B362" s="388"/>
      <c r="C362" s="170">
        <f>C357</f>
        <v>318</v>
      </c>
      <c r="D362" s="170">
        <f t="shared" si="1"/>
        <v>0</v>
      </c>
    </row>
    <row r="363" spans="1:5" hidden="1" x14ac:dyDescent="0.25">
      <c r="A363" s="389" t="s">
        <v>152</v>
      </c>
      <c r="B363" s="390"/>
      <c r="C363" s="164">
        <f>C358</f>
        <v>0</v>
      </c>
      <c r="D363" s="164">
        <f t="shared" si="1"/>
        <v>0</v>
      </c>
    </row>
    <row r="364" spans="1:5" ht="13.95" customHeight="1" thickBot="1" x14ac:dyDescent="0.3">
      <c r="A364" s="385" t="s">
        <v>140</v>
      </c>
      <c r="B364" s="386"/>
      <c r="C364" s="184">
        <f>C359</f>
        <v>0</v>
      </c>
      <c r="D364" s="184">
        <f t="shared" si="1"/>
        <v>0</v>
      </c>
      <c r="E364" s="85"/>
    </row>
    <row r="365" spans="1:5" ht="13.8" thickBot="1" x14ac:dyDescent="0.3">
      <c r="A365" s="391" t="s">
        <v>377</v>
      </c>
      <c r="B365" s="392"/>
      <c r="C365" s="392"/>
      <c r="D365" s="393"/>
    </row>
    <row r="366" spans="1:5" x14ac:dyDescent="0.25">
      <c r="A366" s="174">
        <v>1</v>
      </c>
      <c r="B366" s="76" t="s">
        <v>374</v>
      </c>
      <c r="C366" s="59">
        <f>C367+C368+C369+C370</f>
        <v>1911.2999999999997</v>
      </c>
      <c r="D366" s="59">
        <f>D367+D368+D369+D370</f>
        <v>6.3</v>
      </c>
    </row>
    <row r="367" spans="1:5" x14ac:dyDescent="0.25">
      <c r="A367" s="173"/>
      <c r="B367" s="172" t="s">
        <v>153</v>
      </c>
      <c r="C367" s="50">
        <v>1037.0999999999999</v>
      </c>
      <c r="D367" s="50"/>
    </row>
    <row r="368" spans="1:5" ht="14.25" customHeight="1" x14ac:dyDescent="0.25">
      <c r="A368" s="173"/>
      <c r="B368" s="93" t="s">
        <v>149</v>
      </c>
      <c r="C368" s="50"/>
      <c r="D368" s="50"/>
    </row>
    <row r="369" spans="1:4" x14ac:dyDescent="0.25">
      <c r="A369" s="173"/>
      <c r="B369" s="50" t="s">
        <v>152</v>
      </c>
      <c r="C369" s="50">
        <v>572.6</v>
      </c>
      <c r="D369" s="50"/>
    </row>
    <row r="370" spans="1:4" ht="13.8" thickBot="1" x14ac:dyDescent="0.3">
      <c r="A370" s="183"/>
      <c r="B370" s="185" t="s">
        <v>140</v>
      </c>
      <c r="C370" s="46">
        <v>301.60000000000002</v>
      </c>
      <c r="D370" s="46">
        <v>6.3</v>
      </c>
    </row>
    <row r="371" spans="1:4" x14ac:dyDescent="0.25">
      <c r="A371" s="400" t="s">
        <v>372</v>
      </c>
      <c r="B371" s="401"/>
      <c r="C371" s="171">
        <f>C366</f>
        <v>1911.2999999999997</v>
      </c>
      <c r="D371" s="171">
        <f t="shared" ref="D371:D375" si="2">D366</f>
        <v>6.3</v>
      </c>
    </row>
    <row r="372" spans="1:4" x14ac:dyDescent="0.25">
      <c r="A372" s="405" t="s">
        <v>153</v>
      </c>
      <c r="B372" s="406"/>
      <c r="C372" s="170">
        <f>C367</f>
        <v>1037.0999999999999</v>
      </c>
      <c r="D372" s="170">
        <f t="shared" si="2"/>
        <v>0</v>
      </c>
    </row>
    <row r="373" spans="1:4" ht="14.25" customHeight="1" x14ac:dyDescent="0.25">
      <c r="A373" s="405" t="s">
        <v>149</v>
      </c>
      <c r="B373" s="406"/>
      <c r="C373" s="170">
        <f>C368</f>
        <v>0</v>
      </c>
      <c r="D373" s="170">
        <f t="shared" si="2"/>
        <v>0</v>
      </c>
    </row>
    <row r="374" spans="1:4" x14ac:dyDescent="0.25">
      <c r="A374" s="405" t="s">
        <v>152</v>
      </c>
      <c r="B374" s="406"/>
      <c r="C374" s="170">
        <f>C369</f>
        <v>572.6</v>
      </c>
      <c r="D374" s="170">
        <f t="shared" si="2"/>
        <v>0</v>
      </c>
    </row>
    <row r="375" spans="1:4" ht="13.8" thickBot="1" x14ac:dyDescent="0.3">
      <c r="A375" s="385" t="s">
        <v>140</v>
      </c>
      <c r="B375" s="386"/>
      <c r="C375" s="165">
        <f>C370</f>
        <v>301.60000000000002</v>
      </c>
      <c r="D375" s="184">
        <f t="shared" si="2"/>
        <v>6.3</v>
      </c>
    </row>
    <row r="376" spans="1:4" ht="13.8" thickBot="1" x14ac:dyDescent="0.3">
      <c r="A376" s="402" t="s">
        <v>376</v>
      </c>
      <c r="B376" s="403"/>
      <c r="C376" s="403"/>
      <c r="D376" s="404"/>
    </row>
    <row r="377" spans="1:4" x14ac:dyDescent="0.25">
      <c r="A377" s="174">
        <v>1</v>
      </c>
      <c r="B377" s="76" t="s">
        <v>374</v>
      </c>
      <c r="C377" s="76">
        <f>C378+C379</f>
        <v>235.10000000000002</v>
      </c>
      <c r="D377" s="76">
        <f>D378+D379</f>
        <v>0</v>
      </c>
    </row>
    <row r="378" spans="1:4" x14ac:dyDescent="0.25">
      <c r="A378" s="173"/>
      <c r="B378" s="172" t="s">
        <v>153</v>
      </c>
      <c r="C378" s="50">
        <v>218.8</v>
      </c>
      <c r="D378" s="50"/>
    </row>
    <row r="379" spans="1:4" ht="13.95" customHeight="1" thickBot="1" x14ac:dyDescent="0.3">
      <c r="A379" s="183"/>
      <c r="B379" s="86" t="s">
        <v>145</v>
      </c>
      <c r="C379" s="46">
        <v>16.3</v>
      </c>
      <c r="D379" s="46"/>
    </row>
    <row r="380" spans="1:4" x14ac:dyDescent="0.25">
      <c r="A380" s="174">
        <v>2</v>
      </c>
      <c r="B380" s="59" t="s">
        <v>204</v>
      </c>
      <c r="C380" s="76">
        <f>C381</f>
        <v>29.6</v>
      </c>
      <c r="D380" s="76">
        <f>D381</f>
        <v>29.1</v>
      </c>
    </row>
    <row r="381" spans="1:4" ht="13.8" thickBot="1" x14ac:dyDescent="0.3">
      <c r="A381" s="182"/>
      <c r="B381" s="172" t="s">
        <v>153</v>
      </c>
      <c r="C381" s="75">
        <v>29.6</v>
      </c>
      <c r="D381" s="75">
        <v>29.1</v>
      </c>
    </row>
    <row r="382" spans="1:4" x14ac:dyDescent="0.25">
      <c r="A382" s="400" t="s">
        <v>372</v>
      </c>
      <c r="B382" s="401"/>
      <c r="C382" s="171">
        <f>C377+C380</f>
        <v>264.70000000000005</v>
      </c>
      <c r="D382" s="171">
        <f>D377+D380</f>
        <v>29.1</v>
      </c>
    </row>
    <row r="383" spans="1:4" ht="14.25" customHeight="1" x14ac:dyDescent="0.25">
      <c r="A383" s="405" t="s">
        <v>153</v>
      </c>
      <c r="B383" s="406"/>
      <c r="C383" s="170">
        <f>C378+C381</f>
        <v>248.4</v>
      </c>
      <c r="D383" s="170">
        <f>D378+D381</f>
        <v>29.1</v>
      </c>
    </row>
    <row r="384" spans="1:4" ht="15.6" customHeight="1" thickBot="1" x14ac:dyDescent="0.3">
      <c r="A384" s="422" t="s">
        <v>145</v>
      </c>
      <c r="B384" s="423"/>
      <c r="C384" s="169">
        <f>C379</f>
        <v>16.3</v>
      </c>
      <c r="D384" s="169">
        <f>D379</f>
        <v>0</v>
      </c>
    </row>
    <row r="385" spans="1:4" ht="13.8" thickBot="1" x14ac:dyDescent="0.3">
      <c r="A385" s="402" t="s">
        <v>375</v>
      </c>
      <c r="B385" s="403"/>
      <c r="C385" s="403"/>
      <c r="D385" s="404"/>
    </row>
    <row r="386" spans="1:4" x14ac:dyDescent="0.25">
      <c r="A386" s="174">
        <v>1</v>
      </c>
      <c r="B386" s="76" t="s">
        <v>374</v>
      </c>
      <c r="C386" s="59">
        <f>SUM(C387:C390)</f>
        <v>221.9</v>
      </c>
      <c r="D386" s="59">
        <f>SUM(D387:D390)</f>
        <v>1.2</v>
      </c>
    </row>
    <row r="387" spans="1:4" x14ac:dyDescent="0.25">
      <c r="A387" s="181"/>
      <c r="B387" s="180" t="s">
        <v>153</v>
      </c>
      <c r="C387" s="56">
        <v>190.2</v>
      </c>
      <c r="D387" s="56"/>
    </row>
    <row r="388" spans="1:4" x14ac:dyDescent="0.25">
      <c r="A388" s="179"/>
      <c r="B388" s="178" t="s">
        <v>140</v>
      </c>
      <c r="C388" s="50">
        <v>1.4</v>
      </c>
      <c r="D388" s="177">
        <v>1.2</v>
      </c>
    </row>
    <row r="389" spans="1:4" x14ac:dyDescent="0.25">
      <c r="A389" s="179"/>
      <c r="B389" s="178" t="s">
        <v>145</v>
      </c>
      <c r="C389" s="50"/>
      <c r="D389" s="177"/>
    </row>
    <row r="390" spans="1:4" ht="13.8" thickBot="1" x14ac:dyDescent="0.3">
      <c r="A390" s="179"/>
      <c r="B390" s="178" t="s">
        <v>139</v>
      </c>
      <c r="C390" s="50">
        <v>30.3</v>
      </c>
      <c r="D390" s="177"/>
    </row>
    <row r="391" spans="1:4" x14ac:dyDescent="0.25">
      <c r="A391" s="174">
        <v>2</v>
      </c>
      <c r="B391" s="59" t="s">
        <v>159</v>
      </c>
      <c r="C391" s="59">
        <f>C392+C393+C394</f>
        <v>267.39999999999998</v>
      </c>
      <c r="D391" s="59">
        <f>D392+D393+D394</f>
        <v>185.5</v>
      </c>
    </row>
    <row r="392" spans="1:4" ht="13.5" customHeight="1" x14ac:dyDescent="0.25">
      <c r="A392" s="176"/>
      <c r="B392" s="172" t="s">
        <v>153</v>
      </c>
      <c r="C392" s="50"/>
      <c r="D392" s="50"/>
    </row>
    <row r="393" spans="1:4" ht="12.75" customHeight="1" x14ac:dyDescent="0.25">
      <c r="A393" s="173"/>
      <c r="B393" s="75" t="s">
        <v>151</v>
      </c>
      <c r="C393" s="50">
        <v>260.39999999999998</v>
      </c>
      <c r="D393" s="50">
        <v>184.7</v>
      </c>
    </row>
    <row r="394" spans="1:4" ht="12.75" customHeight="1" thickBot="1" x14ac:dyDescent="0.3">
      <c r="A394" s="175"/>
      <c r="B394" s="86" t="s">
        <v>139</v>
      </c>
      <c r="C394" s="46">
        <v>7</v>
      </c>
      <c r="D394" s="46">
        <v>0.8</v>
      </c>
    </row>
    <row r="395" spans="1:4" x14ac:dyDescent="0.25">
      <c r="A395" s="174">
        <v>3</v>
      </c>
      <c r="B395" s="59" t="s">
        <v>373</v>
      </c>
      <c r="C395" s="59">
        <f>C396</f>
        <v>10</v>
      </c>
      <c r="D395" s="59">
        <f>D396</f>
        <v>0</v>
      </c>
    </row>
    <row r="396" spans="1:4" ht="13.8" thickBot="1" x14ac:dyDescent="0.3">
      <c r="A396" s="173"/>
      <c r="B396" s="172" t="s">
        <v>153</v>
      </c>
      <c r="C396" s="50">
        <v>10</v>
      </c>
      <c r="D396" s="50"/>
    </row>
    <row r="397" spans="1:4" x14ac:dyDescent="0.25">
      <c r="A397" s="400" t="s">
        <v>372</v>
      </c>
      <c r="B397" s="401"/>
      <c r="C397" s="171">
        <f>C386+C391+C395</f>
        <v>499.29999999999995</v>
      </c>
      <c r="D397" s="171">
        <f>D386+D391+D395</f>
        <v>186.7</v>
      </c>
    </row>
    <row r="398" spans="1:4" x14ac:dyDescent="0.25">
      <c r="A398" s="405" t="s">
        <v>153</v>
      </c>
      <c r="B398" s="406"/>
      <c r="C398" s="170">
        <f>C387+C392+C396</f>
        <v>200.2</v>
      </c>
      <c r="D398" s="170">
        <f>D387+D392+D396</f>
        <v>0</v>
      </c>
    </row>
    <row r="399" spans="1:4" x14ac:dyDescent="0.25">
      <c r="A399" s="415" t="s">
        <v>151</v>
      </c>
      <c r="B399" s="399"/>
      <c r="C399" s="170">
        <f>C393</f>
        <v>260.39999999999998</v>
      </c>
      <c r="D399" s="170">
        <f>D393</f>
        <v>184.7</v>
      </c>
    </row>
    <row r="400" spans="1:4" x14ac:dyDescent="0.25">
      <c r="A400" s="415" t="s">
        <v>140</v>
      </c>
      <c r="B400" s="399"/>
      <c r="C400" s="170">
        <f>C388</f>
        <v>1.4</v>
      </c>
      <c r="D400" s="170">
        <f>D388</f>
        <v>1.2</v>
      </c>
    </row>
    <row r="401" spans="1:4" x14ac:dyDescent="0.25">
      <c r="A401" s="398" t="s">
        <v>145</v>
      </c>
      <c r="B401" s="399"/>
      <c r="C401" s="169">
        <f>C389</f>
        <v>0</v>
      </c>
      <c r="D401" s="169">
        <f>D389</f>
        <v>0</v>
      </c>
    </row>
    <row r="402" spans="1:4" ht="13.8" thickBot="1" x14ac:dyDescent="0.3">
      <c r="A402" s="420" t="s">
        <v>369</v>
      </c>
      <c r="B402" s="421"/>
      <c r="C402" s="169">
        <f>C394+C390</f>
        <v>37.299999999999997</v>
      </c>
      <c r="D402" s="169">
        <f>D394+D390</f>
        <v>0.8</v>
      </c>
    </row>
    <row r="403" spans="1:4" x14ac:dyDescent="0.25">
      <c r="A403" s="396" t="s">
        <v>371</v>
      </c>
      <c r="B403" s="397"/>
      <c r="C403" s="168">
        <f>C130+C170+C286+C336+C349+C360+C371+C382+C397</f>
        <v>39905.999999999993</v>
      </c>
      <c r="D403" s="168">
        <f>D130+D170+D286+D336+D349+D360+D371+D382+D397</f>
        <v>22447.8</v>
      </c>
    </row>
    <row r="404" spans="1:4" x14ac:dyDescent="0.25">
      <c r="A404" s="409" t="s">
        <v>153</v>
      </c>
      <c r="B404" s="410"/>
      <c r="C404" s="167">
        <f>C131+C171+C287+C337+C350+C361+C372+C383+C398</f>
        <v>21706.9</v>
      </c>
      <c r="D404" s="167">
        <f>D131+D171+D287+D337+D350+D361+D372+D383+D398</f>
        <v>11176.300000000001</v>
      </c>
    </row>
    <row r="405" spans="1:4" x14ac:dyDescent="0.25">
      <c r="A405" s="394" t="s">
        <v>151</v>
      </c>
      <c r="B405" s="395"/>
      <c r="C405" s="167">
        <f>C132+C173+C362+C399</f>
        <v>4016.7000000000003</v>
      </c>
      <c r="D405" s="167">
        <f>D132+D173+D362+D399</f>
        <v>2086.1999999999998</v>
      </c>
    </row>
    <row r="406" spans="1:4" x14ac:dyDescent="0.25">
      <c r="A406" s="409" t="s">
        <v>370</v>
      </c>
      <c r="B406" s="410"/>
      <c r="C406" s="167">
        <f>C289</f>
        <v>8385.7000000000007</v>
      </c>
      <c r="D406" s="167">
        <f>D289</f>
        <v>7913.9</v>
      </c>
    </row>
    <row r="407" spans="1:4" x14ac:dyDescent="0.25">
      <c r="A407" s="409" t="s">
        <v>369</v>
      </c>
      <c r="B407" s="410"/>
      <c r="C407" s="167">
        <f>C136+C177+C293+C342+C402</f>
        <v>1244.8999999999999</v>
      </c>
      <c r="D407" s="167">
        <f>D136+D177+D293+D342+D402</f>
        <v>467.09999999999997</v>
      </c>
    </row>
    <row r="408" spans="1:4" x14ac:dyDescent="0.25">
      <c r="A408" s="409" t="s">
        <v>150</v>
      </c>
      <c r="B408" s="410"/>
      <c r="C408" s="167">
        <f>C288</f>
        <v>520</v>
      </c>
      <c r="D408" s="167">
        <f>D288</f>
        <v>423.8</v>
      </c>
    </row>
    <row r="409" spans="1:4" x14ac:dyDescent="0.25">
      <c r="A409" s="409" t="s">
        <v>152</v>
      </c>
      <c r="B409" s="410"/>
      <c r="C409" s="167">
        <f>C374+C363+C172+C338</f>
        <v>572.6</v>
      </c>
      <c r="D409" s="167">
        <f>D374+D363+D172</f>
        <v>0</v>
      </c>
    </row>
    <row r="410" spans="1:4" x14ac:dyDescent="0.25">
      <c r="A410" s="409" t="s">
        <v>149</v>
      </c>
      <c r="B410" s="410"/>
      <c r="C410" s="167">
        <f>C373</f>
        <v>0</v>
      </c>
      <c r="D410" s="167">
        <f>D373</f>
        <v>0</v>
      </c>
    </row>
    <row r="411" spans="1:4" x14ac:dyDescent="0.25">
      <c r="A411" s="418" t="s">
        <v>140</v>
      </c>
      <c r="B411" s="419"/>
      <c r="C411" s="167">
        <f>C174+C375+C294+C364+C339+C400</f>
        <v>389.2</v>
      </c>
      <c r="D411" s="167">
        <f>D174+D375+D294+D364+D339+D400</f>
        <v>7.5</v>
      </c>
    </row>
    <row r="412" spans="1:4" x14ac:dyDescent="0.25">
      <c r="A412" s="409" t="s">
        <v>368</v>
      </c>
      <c r="B412" s="410"/>
      <c r="C412" s="167">
        <f>C351</f>
        <v>1707.8</v>
      </c>
      <c r="D412" s="167">
        <f>D351</f>
        <v>0</v>
      </c>
    </row>
    <row r="413" spans="1:4" ht="24" customHeight="1" x14ac:dyDescent="0.25">
      <c r="A413" s="394" t="s">
        <v>367</v>
      </c>
      <c r="B413" s="410"/>
      <c r="C413" s="167">
        <f>C352+C291</f>
        <v>0</v>
      </c>
      <c r="D413" s="167">
        <f>D352+D291</f>
        <v>0</v>
      </c>
    </row>
    <row r="414" spans="1:4" ht="15" customHeight="1" x14ac:dyDescent="0.25">
      <c r="A414" s="394" t="s">
        <v>145</v>
      </c>
      <c r="B414" s="395"/>
      <c r="C414" s="167">
        <f>C135+C176+C292+C341+C353+C384+C401</f>
        <v>1025.7</v>
      </c>
      <c r="D414" s="167">
        <f>D135+D176+D292+D341+D353+D384+D401</f>
        <v>349.6</v>
      </c>
    </row>
    <row r="415" spans="1:4" ht="14.25" customHeight="1" x14ac:dyDescent="0.25">
      <c r="A415" s="394" t="s">
        <v>143</v>
      </c>
      <c r="B415" s="395"/>
      <c r="C415" s="167">
        <f>C133</f>
        <v>17.899999999999999</v>
      </c>
      <c r="D415" s="167">
        <f>D133</f>
        <v>17.600000000000001</v>
      </c>
    </row>
    <row r="416" spans="1:4" ht="25.5" customHeight="1" x14ac:dyDescent="0.25">
      <c r="A416" s="394" t="s">
        <v>232</v>
      </c>
      <c r="B416" s="395"/>
      <c r="C416" s="167">
        <f>C134+C175</f>
        <v>169.1</v>
      </c>
      <c r="D416" s="167">
        <f>D134+D175</f>
        <v>2.2999999999999998</v>
      </c>
    </row>
    <row r="417" spans="1:4" ht="14.25" customHeight="1" x14ac:dyDescent="0.25">
      <c r="A417" s="394" t="s">
        <v>141</v>
      </c>
      <c r="B417" s="395"/>
      <c r="C417" s="167">
        <f>C340</f>
        <v>27.7</v>
      </c>
      <c r="D417" s="167">
        <f>D340</f>
        <v>0</v>
      </c>
    </row>
    <row r="418" spans="1:4" ht="13.8" thickBot="1" x14ac:dyDescent="0.3">
      <c r="A418" s="416" t="s">
        <v>144</v>
      </c>
      <c r="B418" s="417"/>
      <c r="C418" s="166">
        <f>C290</f>
        <v>121.8</v>
      </c>
      <c r="D418" s="166">
        <f>D290</f>
        <v>3.5</v>
      </c>
    </row>
    <row r="419" spans="1:4" ht="13.8" thickBot="1" x14ac:dyDescent="0.3">
      <c r="A419" s="413" t="s">
        <v>366</v>
      </c>
      <c r="B419" s="414"/>
      <c r="C419" s="165">
        <v>20</v>
      </c>
      <c r="D419" s="164"/>
    </row>
    <row r="420" spans="1:4" ht="13.8" thickBot="1" x14ac:dyDescent="0.3">
      <c r="A420" s="411" t="s">
        <v>365</v>
      </c>
      <c r="B420" s="412"/>
      <c r="C420" s="162">
        <v>572.6</v>
      </c>
      <c r="D420" s="163"/>
    </row>
    <row r="421" spans="1:4" ht="13.8" thickBot="1" x14ac:dyDescent="0.3">
      <c r="A421" s="407" t="s">
        <v>71</v>
      </c>
      <c r="B421" s="408"/>
      <c r="C421" s="162">
        <f>C403+C419+C420</f>
        <v>40498.599999999991</v>
      </c>
      <c r="D421" s="162">
        <f>D403+D419+D420</f>
        <v>22447.8</v>
      </c>
    </row>
  </sheetData>
  <mergeCells count="89">
    <mergeCell ref="D10:D12"/>
    <mergeCell ref="A175:B175"/>
    <mergeCell ref="A353:B353"/>
    <mergeCell ref="A176:B176"/>
    <mergeCell ref="A349:B349"/>
    <mergeCell ref="A337:B337"/>
    <mergeCell ref="A292:B292"/>
    <mergeCell ref="A341:B341"/>
    <mergeCell ref="A352:B352"/>
    <mergeCell ref="A338:B338"/>
    <mergeCell ref="A137:D137"/>
    <mergeCell ref="A295:D295"/>
    <mergeCell ref="A336:B336"/>
    <mergeCell ref="A293:B293"/>
    <mergeCell ref="A289:B289"/>
    <mergeCell ref="A294:B294"/>
    <mergeCell ref="A290:B290"/>
    <mergeCell ref="A172:B172"/>
    <mergeCell ref="A170:B170"/>
    <mergeCell ref="A177:B177"/>
    <mergeCell ref="A286:B286"/>
    <mergeCell ref="A178:D178"/>
    <mergeCell ref="A173:B173"/>
    <mergeCell ref="A171:B171"/>
    <mergeCell ref="A14:D14"/>
    <mergeCell ref="A130:B130"/>
    <mergeCell ref="A131:B131"/>
    <mergeCell ref="A132:B132"/>
    <mergeCell ref="A136:B136"/>
    <mergeCell ref="A135:B135"/>
    <mergeCell ref="A133:B133"/>
    <mergeCell ref="A134:B134"/>
    <mergeCell ref="A5:D6"/>
    <mergeCell ref="A339:B339"/>
    <mergeCell ref="A340:B340"/>
    <mergeCell ref="A354:D354"/>
    <mergeCell ref="A350:B350"/>
    <mergeCell ref="A287:B287"/>
    <mergeCell ref="A351:B351"/>
    <mergeCell ref="A342:B342"/>
    <mergeCell ref="A343:D343"/>
    <mergeCell ref="A288:B288"/>
    <mergeCell ref="A9:A12"/>
    <mergeCell ref="B9:B12"/>
    <mergeCell ref="C9:D9"/>
    <mergeCell ref="C10:C12"/>
    <mergeCell ref="A291:B291"/>
    <mergeCell ref="A174:B174"/>
    <mergeCell ref="A414:B414"/>
    <mergeCell ref="A411:B411"/>
    <mergeCell ref="A373:B373"/>
    <mergeCell ref="A374:B374"/>
    <mergeCell ref="A375:B375"/>
    <mergeCell ref="A382:B382"/>
    <mergeCell ref="A383:B383"/>
    <mergeCell ref="A399:B399"/>
    <mergeCell ref="A406:B406"/>
    <mergeCell ref="A398:B398"/>
    <mergeCell ref="A402:B402"/>
    <mergeCell ref="A384:B384"/>
    <mergeCell ref="A397:B397"/>
    <mergeCell ref="A407:B407"/>
    <mergeCell ref="A404:B404"/>
    <mergeCell ref="A360:B360"/>
    <mergeCell ref="A421:B421"/>
    <mergeCell ref="A408:B408"/>
    <mergeCell ref="A409:B409"/>
    <mergeCell ref="A410:B410"/>
    <mergeCell ref="A412:B412"/>
    <mergeCell ref="A420:B420"/>
    <mergeCell ref="A419:B419"/>
    <mergeCell ref="A415:B415"/>
    <mergeCell ref="A416:B416"/>
    <mergeCell ref="A417:B417"/>
    <mergeCell ref="A385:D385"/>
    <mergeCell ref="A361:B361"/>
    <mergeCell ref="A400:B400"/>
    <mergeCell ref="A413:B413"/>
    <mergeCell ref="A418:B418"/>
    <mergeCell ref="A364:B364"/>
    <mergeCell ref="A362:B362"/>
    <mergeCell ref="A363:B363"/>
    <mergeCell ref="A365:D365"/>
    <mergeCell ref="A405:B405"/>
    <mergeCell ref="A403:B403"/>
    <mergeCell ref="A401:B401"/>
    <mergeCell ref="A371:B371"/>
    <mergeCell ref="A376:D376"/>
    <mergeCell ref="A372:B372"/>
  </mergeCells>
  <pageMargins left="1.1811023622047245" right="0.39370078740157483" top="0.74803149606299213" bottom="0.39370078740157483" header="0.31496062992125984" footer="0.31496062992125984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3</vt:i4>
      </vt:variant>
    </vt:vector>
  </HeadingPairs>
  <TitlesOfParts>
    <vt:vector size="7" baseType="lpstr">
      <vt:lpstr>1 priedas</vt:lpstr>
      <vt:lpstr>2 priedas</vt:lpstr>
      <vt:lpstr>3 priedas</vt:lpstr>
      <vt:lpstr>4 priedas</vt:lpstr>
      <vt:lpstr>'2 priedas'!Print_Titles</vt:lpstr>
      <vt:lpstr>'3 priedas'!Print_Titles</vt:lpstr>
      <vt:lpstr>'4 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2022-09-22T12:35:48Z</cp:lastPrinted>
  <dcterms:created xsi:type="dcterms:W3CDTF">2011-11-09T13:34:59Z</dcterms:created>
  <dcterms:modified xsi:type="dcterms:W3CDTF">2022-09-22T12:35:51Z</dcterms:modified>
</cp:coreProperties>
</file>