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2 metai\Lapkritis\Projektai\"/>
    </mc:Choice>
  </mc:AlternateContent>
  <xr:revisionPtr revIDLastSave="0" documentId="8_{D7AFCBD0-AEF6-48AC-B934-4FE743A406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priedas pajamos" sheetId="3" r:id="rId1"/>
    <sheet name="Išlaidos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4" l="1"/>
  <c r="H19" i="4"/>
  <c r="G19" i="4"/>
  <c r="F19" i="4"/>
  <c r="I17" i="4"/>
  <c r="E19" i="4"/>
  <c r="C19" i="4"/>
  <c r="D19" i="4"/>
  <c r="I10" i="4"/>
  <c r="I18" i="4"/>
  <c r="I16" i="4"/>
  <c r="I15" i="4"/>
  <c r="I14" i="4"/>
  <c r="I13" i="4"/>
  <c r="I12" i="4"/>
  <c r="I11" i="4"/>
  <c r="I9" i="4"/>
  <c r="I8" i="4"/>
  <c r="K76" i="3"/>
  <c r="K75" i="3" s="1"/>
  <c r="J76" i="3"/>
  <c r="J75" i="3" s="1"/>
  <c r="K69" i="3"/>
  <c r="K65" i="3" s="1"/>
  <c r="J69" i="3"/>
  <c r="J65" i="3" s="1"/>
  <c r="K58" i="3"/>
  <c r="J58" i="3"/>
  <c r="K52" i="3"/>
  <c r="J52" i="3"/>
  <c r="K49" i="3"/>
  <c r="J49" i="3"/>
  <c r="K24" i="3"/>
  <c r="K23" i="3" s="1"/>
  <c r="J24" i="3"/>
  <c r="J23" i="3"/>
  <c r="K12" i="3"/>
  <c r="J12" i="3"/>
  <c r="K9" i="3"/>
  <c r="J9" i="3"/>
  <c r="I49" i="3"/>
  <c r="H49" i="3"/>
  <c r="I52" i="3"/>
  <c r="H52" i="3"/>
  <c r="I75" i="3"/>
  <c r="H75" i="3"/>
  <c r="I76" i="3"/>
  <c r="H76" i="3"/>
  <c r="I24" i="3"/>
  <c r="I23" i="3" s="1"/>
  <c r="H24" i="3"/>
  <c r="H23" i="3" s="1"/>
  <c r="I9" i="3"/>
  <c r="H9" i="3"/>
  <c r="I65" i="3"/>
  <c r="I57" i="3" s="1"/>
  <c r="H65" i="3"/>
  <c r="H57" i="3" s="1"/>
  <c r="I58" i="3"/>
  <c r="H58" i="3"/>
  <c r="I69" i="3"/>
  <c r="H69" i="3"/>
  <c r="H12" i="3"/>
  <c r="I12" i="3"/>
  <c r="J57" i="3" l="1"/>
  <c r="K57" i="3"/>
  <c r="J22" i="3"/>
  <c r="J21" i="3" s="1"/>
  <c r="J20" i="3" s="1"/>
  <c r="J83" i="3" s="1"/>
  <c r="J89" i="3" s="1"/>
  <c r="K22" i="3"/>
  <c r="K21" i="3" s="1"/>
  <c r="K20" i="3" s="1"/>
  <c r="K83" i="3" s="1"/>
  <c r="K89" i="3" s="1"/>
  <c r="J8" i="3"/>
  <c r="K8" i="3"/>
  <c r="I8" i="3"/>
  <c r="H22" i="3"/>
  <c r="H21" i="3" s="1"/>
  <c r="H20" i="3" s="1"/>
  <c r="I22" i="3"/>
  <c r="I21" i="3" s="1"/>
  <c r="I20" i="3" s="1"/>
  <c r="I83" i="3" s="1"/>
  <c r="I89" i="3" s="1"/>
  <c r="H8" i="3"/>
  <c r="H83" i="3" l="1"/>
  <c r="H89" i="3" s="1"/>
  <c r="G76" i="3"/>
  <c r="F76" i="3"/>
  <c r="E76" i="3"/>
  <c r="G75" i="3"/>
  <c r="F75" i="3"/>
  <c r="G69" i="3"/>
  <c r="G65" i="3" s="1"/>
  <c r="F69" i="3"/>
  <c r="F65" i="3" s="1"/>
  <c r="F57" i="3" s="1"/>
  <c r="G58" i="3"/>
  <c r="F58" i="3"/>
  <c r="G52" i="3"/>
  <c r="F52" i="3"/>
  <c r="G49" i="3"/>
  <c r="F49" i="3"/>
  <c r="G24" i="3"/>
  <c r="G23" i="3" s="1"/>
  <c r="F24" i="3"/>
  <c r="F23" i="3" s="1"/>
  <c r="E23" i="3"/>
  <c r="G12" i="3"/>
  <c r="F12" i="3"/>
  <c r="G9" i="3"/>
  <c r="F9" i="3"/>
  <c r="F8" i="3"/>
  <c r="D52" i="3"/>
  <c r="E52" i="3"/>
  <c r="C52" i="3"/>
  <c r="E75" i="3"/>
  <c r="D76" i="3"/>
  <c r="D75" i="3"/>
  <c r="E69" i="3"/>
  <c r="E65" i="3" s="1"/>
  <c r="D69" i="3"/>
  <c r="D65" i="3"/>
  <c r="D57" i="3" s="1"/>
  <c r="E58" i="3"/>
  <c r="D58" i="3"/>
  <c r="E49" i="3"/>
  <c r="D49" i="3"/>
  <c r="E24" i="3"/>
  <c r="D24" i="3"/>
  <c r="D23" i="3" s="1"/>
  <c r="C21" i="3"/>
  <c r="E12" i="3"/>
  <c r="D12" i="3"/>
  <c r="E9" i="3"/>
  <c r="E8" i="3" s="1"/>
  <c r="D9" i="3"/>
  <c r="D8" i="3" s="1"/>
  <c r="C9" i="3"/>
  <c r="C49" i="3"/>
  <c r="G57" i="3" l="1"/>
  <c r="F22" i="3"/>
  <c r="F21" i="3" s="1"/>
  <c r="F20" i="3" s="1"/>
  <c r="F83" i="3" s="1"/>
  <c r="F89" i="3" s="1"/>
  <c r="G22" i="3"/>
  <c r="G21" i="3" s="1"/>
  <c r="G20" i="3" s="1"/>
  <c r="G8" i="3"/>
  <c r="D22" i="3"/>
  <c r="D21" i="3" s="1"/>
  <c r="D20" i="3" s="1"/>
  <c r="D83" i="3" s="1"/>
  <c r="D89" i="3" s="1"/>
  <c r="E57" i="3"/>
  <c r="E22" i="3"/>
  <c r="E21" i="3" s="1"/>
  <c r="E20" i="3" s="1"/>
  <c r="C76" i="3"/>
  <c r="G83" i="3" l="1"/>
  <c r="G89" i="3" s="1"/>
  <c r="E83" i="3"/>
  <c r="E89" i="3" s="1"/>
  <c r="C75" i="3"/>
  <c r="C69" i="3"/>
  <c r="C65" i="3" s="1"/>
  <c r="C58" i="3"/>
  <c r="C24" i="3"/>
  <c r="C23" i="3" s="1"/>
  <c r="C12" i="3"/>
  <c r="C8" i="3" s="1"/>
  <c r="C57" i="3" l="1"/>
  <c r="C22" i="3"/>
  <c r="C20" i="3" s="1"/>
  <c r="C83" i="3" l="1"/>
  <c r="C89" i="3" s="1"/>
</calcChain>
</file>

<file path=xl/sharedStrings.xml><?xml version="1.0" encoding="utf-8"?>
<sst xmlns="http://schemas.openxmlformats.org/spreadsheetml/2006/main" count="178" uniqueCount="173">
  <si>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</si>
  <si>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</si>
  <si>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</si>
  <si>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</si>
  <si>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</si>
  <si>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</si>
  <si>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</si>
  <si>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</si>
  <si>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</si>
  <si>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</si>
  <si>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</si>
  <si>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</si>
  <si>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</si>
  <si>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</si>
  <si>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</si>
  <si>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</si>
  <si>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</si>
  <si>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</si>
  <si>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</si>
  <si>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</si>
  <si>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</si>
  <si>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</si>
  <si>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</si>
  <si>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</si>
  <si>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</si>
  <si>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</si>
  <si>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</si>
  <si>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</si>
  <si>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</si>
  <si>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</si>
  <si>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</si>
  <si>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</si>
  <si>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</si>
  <si>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</si>
  <si>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</si>
  <si>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</si>
  <si>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</si>
  <si>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</si>
  <si>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</si>
  <si>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</si>
  <si>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</si>
  <si>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</si>
  <si>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</si>
  <si>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</si>
  <si>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</si>
  <si>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</si>
  <si>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</si>
  <si>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</si>
  <si>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</si>
  <si>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</si>
  <si>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</si>
  <si>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</si>
  <si>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</si>
  <si>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</si>
  <si>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</si>
  <si>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</si>
  <si>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</si>
  <si>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</si>
  <si>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</si>
  <si>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</si>
  <si>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</si>
  <si>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</si>
  <si>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</si>
  <si>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</si>
  <si>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</si>
  <si>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</si>
  <si>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</si>
  <si>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</si>
  <si>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</si>
  <si>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</si>
  <si>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</si>
  <si>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</si>
  <si>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</si>
  <si>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</si>
  <si>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</si>
  <si>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</si>
  <si>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</si>
  <si>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</si>
  <si>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</si>
  <si>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</si>
  <si>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</si>
  <si>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</si>
  <si>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</si>
  <si>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</si>
  <si>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</si>
  <si>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</si>
  <si>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</si>
  <si>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1.3.4.1.1.5.</t>
  </si>
  <si>
    <t xml:space="preserve">Dotacijos iš kitų valdžios sektoriaus subjektų turtui įsigyti </t>
  </si>
  <si>
    <t>1.3.4.2.1.5.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</si>
  <si>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</si>
  <si>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</si>
  <si>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</si>
  <si>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</si>
  <si>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</si>
  <si>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</si>
  <si>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</si>
  <si>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</si>
  <si>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</si>
  <si>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</si>
  <si>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</si>
  <si>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</si>
  <si>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</si>
  <si>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</si>
  <si>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</si>
  <si>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</si>
  <si>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</si>
  <si>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</si>
  <si>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</si>
  <si>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</si>
  <si>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</si>
  <si>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</si>
  <si>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</si>
  <si>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</si>
  <si>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4.1.1.3.</t>
  </si>
  <si>
    <t>Mašinų ir įrenginių realizavimo pajamos</t>
  </si>
  <si>
    <t>Pajamos už ilgalaikio ir trumpalaikio materialiojo turto nuomą</t>
  </si>
  <si>
    <t>1.4.2.1.2.1.</t>
  </si>
  <si>
    <t>4.1.1.4.</t>
  </si>
  <si>
    <t>Kultūros ir kitų vertybių realizavimo pajamos</t>
  </si>
  <si>
    <t>Kita tikslinė dotacija įstaigai išlaikyti</t>
  </si>
  <si>
    <t xml:space="preserve"> Erdvinių duomenų rinkinio tvarkymui</t>
  </si>
  <si>
    <t>1.3.4.2.1.1.</t>
  </si>
  <si>
    <t>Kitos dotacijos savivaldybėms einamiesiems tikslams</t>
  </si>
  <si>
    <t>1.1.1.1.</t>
  </si>
  <si>
    <t>Kitos dotacijos savivaldybėms einamiesiems tikslams, iš viso</t>
  </si>
  <si>
    <t xml:space="preserve">Mokymo lėšoms finansuoti, iš viso  </t>
  </si>
  <si>
    <t>Dotacijos savivaldybėms iš Europos Sąjungos, kitos tarptautinės fnansinės paramos ir bendrojo finansavimo lėšų turtui įsigyti</t>
  </si>
  <si>
    <t>1.3.4.2.1.4.</t>
  </si>
  <si>
    <t>1.1.1.2.</t>
  </si>
  <si>
    <t>Gyventojų pajamų mokestis, gautas iš veikos, kuria verčiamasi turint verslo liudijimą</t>
  </si>
  <si>
    <t xml:space="preserve">2021 metais nepanaudotos biudžeto lėšos, iš jų  </t>
  </si>
  <si>
    <t>2022 m. pajamų planas</t>
  </si>
  <si>
    <t>Pokytis</t>
  </si>
  <si>
    <t>2022 m. 
birželis</t>
  </si>
  <si>
    <t>Eil Nr.</t>
  </si>
  <si>
    <t>Asignavimų  valdytojas</t>
  </si>
  <si>
    <t xml:space="preserve">Savivaldybės administracija, iš viso </t>
  </si>
  <si>
    <t>Pasvalio Petro Vileišio gimnazija</t>
  </si>
  <si>
    <t>Vaškų gimnazija</t>
  </si>
  <si>
    <t>Krinčino Antano Vienažindžio progimnazija</t>
  </si>
  <si>
    <t>Pasvalio lopšelis-darželis "Liepaitė"</t>
  </si>
  <si>
    <t>Pasvalio lopšelis darželis "Žilvitis"</t>
  </si>
  <si>
    <t>Pasvalio lopšelis darželis Eglutė</t>
  </si>
  <si>
    <t>Iš viso</t>
  </si>
  <si>
    <t>VB- valstybės biudžetas</t>
  </si>
  <si>
    <t>D- valstybės deleguotoms funkcijoms vykdyti</t>
  </si>
  <si>
    <t>B- savarankiškoms funkcijoms vykdyti</t>
  </si>
  <si>
    <t>Lėšų šaltinis</t>
  </si>
  <si>
    <t>VB</t>
  </si>
  <si>
    <t>Kitos dotacijos savivaldybėms turtui įsigyti,</t>
  </si>
  <si>
    <t>B</t>
  </si>
  <si>
    <t xml:space="preserve"> </t>
  </si>
  <si>
    <r>
      <rPr>
        <b/>
        <sz val="10"/>
        <color rgb="FFFF0000"/>
        <rFont val="Arial"/>
        <family val="2"/>
        <charset val="186"/>
      </rPr>
      <t>3 stulpelio</t>
    </r>
    <r>
      <rPr>
        <b/>
        <sz val="10"/>
        <rFont val="Arial"/>
        <family val="2"/>
        <charset val="186"/>
      </rPr>
      <t xml:space="preserve"> lėšų paskirties paaiškinimas</t>
    </r>
  </si>
  <si>
    <t xml:space="preserve">Papildomos biudžeto
 lėšos </t>
  </si>
  <si>
    <t xml:space="preserve"> PASVALIO RAJONO SAVIVALDYBĖS 2022 METŲ 
BIUDŽETO PAJAMŲ PLANO POKYTIS (planuojams)</t>
  </si>
  <si>
    <t>iš jų Socialinei paramai (02 programa)</t>
  </si>
  <si>
    <t>2022 m.
rugsėjis</t>
  </si>
  <si>
    <t>D</t>
  </si>
  <si>
    <t>2022 m. 
Lapkritis (pradinis)</t>
  </si>
  <si>
    <t>pakeitimai</t>
  </si>
  <si>
    <t xml:space="preserve">2022 lapkritis 
po komitetų </t>
  </si>
  <si>
    <t>Specialios tikslinės dotacijos savivaldybėms turtui įsigyti</t>
  </si>
  <si>
    <t>Administracijos diektoriaus rezervas</t>
  </si>
  <si>
    <t xml:space="preserve">15,0 tūkst. Eur parama Ukrainai </t>
  </si>
  <si>
    <t xml:space="preserve">LR Socialinės 
apsaugos ir darbo min. 2022-11-18 įsak. Nr. A1-758  (laidojimo išm.) </t>
  </si>
  <si>
    <t xml:space="preserve">LR Socialinės 
apsaugos ir darbo min. 2022-11-18 įsak. Nr. A1-758 (soc. paslaugos) </t>
  </si>
  <si>
    <t>LR ŠMM įsak. 
2022-11-14 V- 1768</t>
  </si>
  <si>
    <t xml:space="preserve">Sutrikusio intelekto žmonių užimtumo c. "Viltis"
</t>
  </si>
  <si>
    <t>Riešuto mokykla</t>
  </si>
  <si>
    <t xml:space="preserve">LR Socialinės 
apsaugos ir darbo min. 2022-11-18 įsak. Nr. A1-758 (parama mokiniams) </t>
  </si>
  <si>
    <t>Pakeitimai po komitetų lapkritis</t>
  </si>
  <si>
    <t>Neįgaliųjų reikalų dep. prie Soc. apsaugos ir darbo ministerijos direktoriaus2022-11-21 įsak.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</si>
</sst>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0" xfId="0" applyFont="1"/>
    <xf numFmtId="0" fontId="5" fillId="0" borderId="17" xfId="0" applyFont="1" applyBorder="1"/>
    <xf numFmtId="164" fontId="2" fillId="0" borderId="1" xfId="0" applyNumberFormat="1" applyFont="1" applyBorder="1"/>
    <xf numFmtId="0" fontId="6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0" fillId="4" borderId="11" xfId="0" applyFill="1" applyBorder="1"/>
    <xf numFmtId="0" fontId="3" fillId="4" borderId="11" xfId="0" applyFont="1" applyFill="1" applyBorder="1" applyAlignment="1">
      <alignment wrapText="1"/>
    </xf>
    <xf numFmtId="0" fontId="3" fillId="4" borderId="11" xfId="0" applyFont="1" applyFill="1" applyBorder="1"/>
    <xf numFmtId="0" fontId="2" fillId="0" borderId="18" xfId="0" applyFont="1" applyBorder="1"/>
    <xf numFmtId="164" fontId="5" fillId="0" borderId="17" xfId="0" applyNumberFormat="1" applyFont="1" applyBorder="1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justify" wrapText="1"/>
    </xf>
    <xf numFmtId="164" fontId="2" fillId="0" borderId="3" xfId="0" applyNumberFormat="1" applyFont="1" applyBorder="1"/>
    <xf numFmtId="49" fontId="8" fillId="0" borderId="1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justify" wrapText="1"/>
    </xf>
    <xf numFmtId="164" fontId="1" fillId="0" borderId="3" xfId="0" applyNumberFormat="1" applyFont="1" applyBorder="1"/>
    <xf numFmtId="164" fontId="1" fillId="0" borderId="1" xfId="0" applyNumberFormat="1" applyFont="1" applyBorder="1"/>
    <xf numFmtId="49" fontId="7" fillId="0" borderId="1" xfId="0" applyNumberFormat="1" applyFont="1" applyBorder="1" applyAlignment="1">
      <alignment horizontal="left" vertical="top" wrapText="1"/>
    </xf>
    <xf numFmtId="164" fontId="9" fillId="0" borderId="3" xfId="0" applyNumberFormat="1" applyFont="1" applyBorder="1"/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1" fillId="0" borderId="3" xfId="0" applyFont="1" applyBorder="1"/>
    <xf numFmtId="164" fontId="1" fillId="3" borderId="3" xfId="0" applyNumberFormat="1" applyFont="1" applyFill="1" applyBorder="1"/>
    <xf numFmtId="49" fontId="8" fillId="2" borderId="1" xfId="0" applyNumberFormat="1" applyFont="1" applyFill="1" applyBorder="1" applyAlignment="1">
      <alignment horizontal="left" wrapText="1"/>
    </xf>
    <xf numFmtId="164" fontId="1" fillId="2" borderId="3" xfId="0" applyNumberFormat="1" applyFont="1" applyFill="1" applyBorder="1"/>
    <xf numFmtId="49" fontId="7" fillId="2" borderId="1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justify" wrapText="1"/>
    </xf>
    <xf numFmtId="164" fontId="2" fillId="2" borderId="3" xfId="0" applyNumberFormat="1" applyFont="1" applyFill="1" applyBorder="1"/>
    <xf numFmtId="0" fontId="8" fillId="2" borderId="2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5" xfId="0" applyFont="1" applyBorder="1" applyAlignment="1">
      <alignment horizontal="left"/>
    </xf>
    <xf numFmtId="0" fontId="8" fillId="0" borderId="5" xfId="0" applyFont="1" applyBorder="1"/>
    <xf numFmtId="164" fontId="1" fillId="0" borderId="8" xfId="0" applyNumberFormat="1" applyFont="1" applyBorder="1"/>
    <xf numFmtId="0" fontId="1" fillId="0" borderId="1" xfId="0" applyFont="1" applyBorder="1" applyAlignment="1">
      <alignment horizontal="left"/>
    </xf>
    <xf numFmtId="0" fontId="8" fillId="0" borderId="1" xfId="0" applyFont="1" applyBorder="1"/>
    <xf numFmtId="0" fontId="2" fillId="0" borderId="5" xfId="0" applyFont="1" applyBorder="1" applyAlignment="1">
      <alignment horizontal="left"/>
    </xf>
    <xf numFmtId="0" fontId="7" fillId="0" borderId="5" xfId="0" applyFont="1" applyBorder="1"/>
    <xf numFmtId="164" fontId="2" fillId="0" borderId="8" xfId="0" applyNumberFormat="1" applyFont="1" applyBorder="1"/>
    <xf numFmtId="0" fontId="1" fillId="0" borderId="6" xfId="0" applyFont="1" applyBorder="1" applyAlignment="1">
      <alignment horizontal="left"/>
    </xf>
    <xf numFmtId="0" fontId="7" fillId="0" borderId="7" xfId="0" applyFont="1" applyBorder="1"/>
    <xf numFmtId="0" fontId="1" fillId="0" borderId="4" xfId="0" applyFont="1" applyBorder="1" applyAlignment="1">
      <alignment horizontal="left"/>
    </xf>
    <xf numFmtId="0" fontId="8" fillId="0" borderId="4" xfId="0" applyFont="1" applyBorder="1"/>
    <xf numFmtId="164" fontId="1" fillId="0" borderId="10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164" fontId="2" fillId="0" borderId="9" xfId="0" applyNumberFormat="1" applyFont="1" applyBorder="1"/>
    <xf numFmtId="164" fontId="2" fillId="3" borderId="3" xfId="0" applyNumberFormat="1" applyFont="1" applyFill="1" applyBorder="1"/>
    <xf numFmtId="164" fontId="2" fillId="3" borderId="9" xfId="0" applyNumberFormat="1" applyFont="1" applyFill="1" applyBorder="1"/>
    <xf numFmtId="0" fontId="2" fillId="0" borderId="0" xfId="0" applyFont="1"/>
    <xf numFmtId="0" fontId="2" fillId="0" borderId="3" xfId="0" applyFont="1" applyBorder="1"/>
    <xf numFmtId="164" fontId="2" fillId="0" borderId="18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3" xfId="0" applyBorder="1"/>
    <xf numFmtId="0" fontId="2" fillId="0" borderId="21" xfId="0" applyFont="1" applyBorder="1"/>
    <xf numFmtId="0" fontId="2" fillId="0" borderId="22" xfId="0" applyFont="1" applyBorder="1"/>
    <xf numFmtId="164" fontId="2" fillId="4" borderId="23" xfId="0" applyNumberFormat="1" applyFont="1" applyFill="1" applyBorder="1"/>
    <xf numFmtId="164" fontId="2" fillId="3" borderId="23" xfId="0" applyNumberFormat="1" applyFont="1" applyFill="1" applyBorder="1"/>
    <xf numFmtId="164" fontId="5" fillId="0" borderId="24" xfId="0" applyNumberFormat="1" applyFont="1" applyBorder="1"/>
    <xf numFmtId="164" fontId="0" fillId="0" borderId="3" xfId="0" applyNumberFormat="1" applyBorder="1"/>
    <xf numFmtId="164" fontId="0" fillId="3" borderId="3" xfId="0" applyNumberFormat="1" applyFill="1" applyBorder="1"/>
    <xf numFmtId="164" fontId="0" fillId="0" borderId="5" xfId="0" applyNumberFormat="1" applyBorder="1"/>
    <xf numFmtId="164" fontId="0" fillId="0" borderId="8" xfId="0" applyNumberFormat="1" applyBorder="1"/>
    <xf numFmtId="164" fontId="0" fillId="3" borderId="1" xfId="0" applyNumberFormat="1" applyFill="1" applyBorder="1"/>
    <xf numFmtId="164" fontId="1" fillId="0" borderId="5" xfId="0" applyNumberFormat="1" applyFont="1" applyBorder="1"/>
    <xf numFmtId="164" fontId="2" fillId="0" borderId="6" xfId="0" applyNumberFormat="1" applyFont="1" applyBorder="1"/>
    <xf numFmtId="164" fontId="0" fillId="0" borderId="6" xfId="0" applyNumberFormat="1" applyBorder="1"/>
    <xf numFmtId="164" fontId="1" fillId="0" borderId="4" xfId="0" applyNumberFormat="1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3" borderId="0" xfId="0" applyFill="1"/>
    <xf numFmtId="0" fontId="2" fillId="4" borderId="6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6" xfId="0" applyBorder="1" applyAlignment="1">
      <alignment wrapText="1"/>
    </xf>
    <xf numFmtId="164" fontId="1" fillId="2" borderId="1" xfId="0" applyNumberFormat="1" applyFont="1" applyFill="1" applyBorder="1"/>
    <xf numFmtId="0" fontId="2" fillId="0" borderId="27" xfId="0" applyFont="1" applyBorder="1"/>
    <xf numFmtId="0" fontId="2" fillId="0" borderId="28" xfId="0" applyFont="1" applyBorder="1"/>
    <xf numFmtId="0" fontId="3" fillId="0" borderId="12" xfId="0" applyFont="1" applyBorder="1" applyAlignment="1">
      <alignment vertical="top" wrapText="1"/>
    </xf>
    <xf numFmtId="0" fontId="4" fillId="0" borderId="0" xfId="0" applyFont="1"/>
    <xf numFmtId="0" fontId="1" fillId="7" borderId="25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164" fontId="0" fillId="7" borderId="1" xfId="0" applyNumberFormat="1" applyFill="1" applyBorder="1"/>
    <xf numFmtId="0" fontId="1" fillId="7" borderId="1" xfId="0" applyFont="1" applyFill="1" applyBorder="1"/>
    <xf numFmtId="0" fontId="0" fillId="7" borderId="5" xfId="0" applyFill="1" applyBorder="1"/>
    <xf numFmtId="0" fontId="2" fillId="7" borderId="6" xfId="0" applyFont="1" applyFill="1" applyBorder="1"/>
    <xf numFmtId="0" fontId="0" fillId="7" borderId="4" xfId="0" applyFill="1" applyBorder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topLeftCell="A46" workbookViewId="0">
      <selection activeCell="J7" sqref="J7"/>
    </sheetView>
  </sheetViews>
  <sheetFormatPr defaultRowHeight="13.2" x14ac:dyDescent="0.25"/>
  <cols>
    <col min="1" max="1" width="8.88671875" customWidth="1"/>
    <col min="2" max="2" width="61.88671875" customWidth="1"/>
    <col min="3" max="3" width="10" customWidth="1"/>
    <col min="4" max="4" width="8" customWidth="1"/>
    <col min="6" max="6" width="7.88671875" customWidth="1"/>
  </cols>
  <sheetData>
    <row r="1" spans="1:11" ht="39" customHeight="1" x14ac:dyDescent="0.25">
      <c r="B1" s="3"/>
      <c r="C1" s="2"/>
    </row>
    <row r="2" spans="1:11" x14ac:dyDescent="0.25">
      <c r="B2" s="1"/>
      <c r="C2" s="1"/>
    </row>
    <row r="3" spans="1:11" x14ac:dyDescent="0.25">
      <c r="B3" s="1"/>
      <c r="C3" s="1"/>
    </row>
    <row r="4" spans="1:11" ht="30.75" customHeight="1" x14ac:dyDescent="0.25">
      <c r="A4" s="107" t="s">
        <v>155</v>
      </c>
      <c r="B4" s="107"/>
      <c r="C4" s="107"/>
      <c r="D4" s="107"/>
      <c r="E4" s="107"/>
    </row>
    <row r="5" spans="1:11" x14ac:dyDescent="0.25">
      <c r="A5" s="21"/>
      <c r="B5" s="22"/>
      <c r="C5" s="23"/>
      <c r="D5" s="21"/>
      <c r="E5" s="21"/>
    </row>
    <row r="6" spans="1:11" ht="13.8" thickBot="1" x14ac:dyDescent="0.3">
      <c r="A6" s="21"/>
      <c r="B6" s="21"/>
      <c r="C6" s="21"/>
      <c r="D6" s="21"/>
      <c r="E6" s="21" t="s">
        <v>4</v>
      </c>
    </row>
    <row r="7" spans="1:11" ht="52.8" x14ac:dyDescent="0.25">
      <c r="A7" s="24" t="s">
        <v>2</v>
      </c>
      <c r="B7" s="25" t="s">
        <v>3</v>
      </c>
      <c r="C7" s="26" t="s">
        <v>132</v>
      </c>
      <c r="D7" s="27" t="s">
        <v>133</v>
      </c>
      <c r="E7" s="26" t="s">
        <v>134</v>
      </c>
      <c r="F7" s="27" t="s">
        <v>133</v>
      </c>
      <c r="G7" s="28" t="s">
        <v>157</v>
      </c>
      <c r="H7" s="27" t="s">
        <v>133</v>
      </c>
      <c r="I7" s="92" t="s">
        <v>159</v>
      </c>
      <c r="J7" s="99" t="s">
        <v>160</v>
      </c>
      <c r="K7" s="93" t="s">
        <v>161</v>
      </c>
    </row>
    <row r="8" spans="1:11" x14ac:dyDescent="0.25">
      <c r="A8" s="29" t="s">
        <v>12</v>
      </c>
      <c r="B8" s="30" t="s">
        <v>1</v>
      </c>
      <c r="C8" s="31">
        <f>SUM(C9,C12,C18)</f>
        <v>18854</v>
      </c>
      <c r="D8" s="12">
        <f t="shared" ref="D8:K8" si="0">SUM(D9,D12,D18)</f>
        <v>345.1</v>
      </c>
      <c r="E8" s="31">
        <f t="shared" si="0"/>
        <v>19199.099999999999</v>
      </c>
      <c r="F8" s="5">
        <f t="shared" si="0"/>
        <v>454.5</v>
      </c>
      <c r="G8" s="69">
        <f t="shared" si="0"/>
        <v>19653.599999999999</v>
      </c>
      <c r="H8" s="4">
        <f t="shared" si="0"/>
        <v>688.9</v>
      </c>
      <c r="I8" s="69">
        <f t="shared" si="0"/>
        <v>20342.5</v>
      </c>
      <c r="J8" s="100">
        <f t="shared" si="0"/>
        <v>0</v>
      </c>
      <c r="K8" s="4">
        <f t="shared" si="0"/>
        <v>20342.5</v>
      </c>
    </row>
    <row r="9" spans="1:11" x14ac:dyDescent="0.25">
      <c r="A9" s="29" t="s">
        <v>13</v>
      </c>
      <c r="B9" s="30" t="s">
        <v>5</v>
      </c>
      <c r="C9" s="31">
        <f>SUM(C10,C11)</f>
        <v>17621</v>
      </c>
      <c r="D9" s="12">
        <f t="shared" ref="D9:K9" si="1">SUM(D10,D11)</f>
        <v>302.10000000000002</v>
      </c>
      <c r="E9" s="31">
        <f t="shared" si="1"/>
        <v>17923.099999999999</v>
      </c>
      <c r="F9" s="5">
        <f t="shared" si="1"/>
        <v>454.5</v>
      </c>
      <c r="G9" s="69">
        <f t="shared" si="1"/>
        <v>18377.599999999999</v>
      </c>
      <c r="H9" s="4">
        <f t="shared" si="1"/>
        <v>321.89999999999998</v>
      </c>
      <c r="I9" s="69">
        <f t="shared" si="1"/>
        <v>18699.5</v>
      </c>
      <c r="J9" s="100">
        <f t="shared" si="1"/>
        <v>0</v>
      </c>
      <c r="K9" s="4">
        <f t="shared" si="1"/>
        <v>18699.5</v>
      </c>
    </row>
    <row r="10" spans="1:11" x14ac:dyDescent="0.25">
      <c r="A10" s="32" t="s">
        <v>124</v>
      </c>
      <c r="B10" s="33" t="s">
        <v>69</v>
      </c>
      <c r="C10" s="34">
        <v>17589</v>
      </c>
      <c r="D10" s="35">
        <v>302.10000000000002</v>
      </c>
      <c r="E10" s="34">
        <v>17891.099999999999</v>
      </c>
      <c r="F10" s="4">
        <v>454.5</v>
      </c>
      <c r="G10" s="73">
        <v>18345.599999999999</v>
      </c>
      <c r="H10" s="4">
        <v>321.89999999999998</v>
      </c>
      <c r="I10" s="73">
        <v>18667.5</v>
      </c>
      <c r="J10" s="100"/>
      <c r="K10" s="4">
        <v>18667.5</v>
      </c>
    </row>
    <row r="11" spans="1:11" ht="26.4" x14ac:dyDescent="0.25">
      <c r="A11" s="32" t="s">
        <v>129</v>
      </c>
      <c r="B11" s="33" t="s">
        <v>130</v>
      </c>
      <c r="C11" s="34">
        <v>32</v>
      </c>
      <c r="D11" s="35"/>
      <c r="E11" s="34">
        <v>32</v>
      </c>
      <c r="F11" s="71"/>
      <c r="G11" s="79">
        <v>32</v>
      </c>
      <c r="H11" s="4"/>
      <c r="I11" s="79">
        <v>32</v>
      </c>
      <c r="J11" s="100"/>
      <c r="K11" s="4">
        <v>32</v>
      </c>
    </row>
    <row r="12" spans="1:11" x14ac:dyDescent="0.25">
      <c r="A12" s="36" t="s">
        <v>14</v>
      </c>
      <c r="B12" s="30" t="s">
        <v>6</v>
      </c>
      <c r="C12" s="31">
        <f>SUM(C17,C16,C13)</f>
        <v>1209</v>
      </c>
      <c r="D12" s="12">
        <f t="shared" ref="D12:H12" si="2">SUM(D17,D16,D13)</f>
        <v>0</v>
      </c>
      <c r="E12" s="31">
        <f t="shared" si="2"/>
        <v>1209</v>
      </c>
      <c r="F12" s="5">
        <f t="shared" si="2"/>
        <v>0</v>
      </c>
      <c r="G12" s="31">
        <f t="shared" si="2"/>
        <v>1209</v>
      </c>
      <c r="H12" s="12">
        <f t="shared" si="2"/>
        <v>367</v>
      </c>
      <c r="I12" s="31">
        <f t="shared" ref="I12:K12" si="3">SUM(I17,I16,I13)</f>
        <v>1576</v>
      </c>
      <c r="J12" s="100">
        <f t="shared" si="3"/>
        <v>0</v>
      </c>
      <c r="K12" s="4">
        <f t="shared" si="3"/>
        <v>1576</v>
      </c>
    </row>
    <row r="13" spans="1:11" x14ac:dyDescent="0.25">
      <c r="A13" s="32" t="s">
        <v>15</v>
      </c>
      <c r="B13" s="33" t="s">
        <v>7</v>
      </c>
      <c r="C13" s="37">
        <v>810</v>
      </c>
      <c r="D13" s="35"/>
      <c r="E13" s="34">
        <v>810</v>
      </c>
      <c r="F13" s="4"/>
      <c r="G13" s="34">
        <v>810</v>
      </c>
      <c r="H13" s="71">
        <v>180</v>
      </c>
      <c r="I13" s="34">
        <v>990</v>
      </c>
      <c r="J13" s="100"/>
      <c r="K13" s="4">
        <v>990</v>
      </c>
    </row>
    <row r="14" spans="1:11" ht="26.4" x14ac:dyDescent="0.25">
      <c r="A14" s="38" t="s">
        <v>16</v>
      </c>
      <c r="B14" s="39" t="s">
        <v>80</v>
      </c>
      <c r="C14" s="37">
        <v>750</v>
      </c>
      <c r="D14" s="35"/>
      <c r="E14" s="34">
        <v>750</v>
      </c>
      <c r="F14" s="4"/>
      <c r="G14" s="34">
        <v>750</v>
      </c>
      <c r="H14" s="71">
        <v>150</v>
      </c>
      <c r="I14" s="34">
        <v>900</v>
      </c>
      <c r="J14" s="100"/>
      <c r="K14" s="4">
        <v>900</v>
      </c>
    </row>
    <row r="15" spans="1:11" ht="26.4" x14ac:dyDescent="0.25">
      <c r="A15" s="38" t="s">
        <v>72</v>
      </c>
      <c r="B15" s="33" t="s">
        <v>81</v>
      </c>
      <c r="C15" s="37">
        <v>60</v>
      </c>
      <c r="D15" s="35"/>
      <c r="E15" s="34">
        <v>60</v>
      </c>
      <c r="F15" s="4"/>
      <c r="G15" s="34">
        <v>60</v>
      </c>
      <c r="H15" s="71">
        <v>30</v>
      </c>
      <c r="I15" s="34">
        <v>90</v>
      </c>
      <c r="J15" s="100"/>
      <c r="K15" s="4">
        <v>90</v>
      </c>
    </row>
    <row r="16" spans="1:11" x14ac:dyDescent="0.25">
      <c r="A16" s="32" t="s">
        <v>17</v>
      </c>
      <c r="B16" s="33" t="s">
        <v>8</v>
      </c>
      <c r="C16" s="34">
        <v>9</v>
      </c>
      <c r="D16" s="35"/>
      <c r="E16" s="34">
        <v>9</v>
      </c>
      <c r="F16" s="4"/>
      <c r="G16" s="34">
        <v>9</v>
      </c>
      <c r="H16" s="4">
        <v>7</v>
      </c>
      <c r="I16" s="34">
        <v>16</v>
      </c>
      <c r="J16" s="100"/>
      <c r="K16" s="4">
        <v>16</v>
      </c>
    </row>
    <row r="17" spans="1:11" x14ac:dyDescent="0.25">
      <c r="A17" s="32" t="s">
        <v>18</v>
      </c>
      <c r="B17" s="33" t="s">
        <v>9</v>
      </c>
      <c r="C17" s="34">
        <v>390</v>
      </c>
      <c r="D17" s="35"/>
      <c r="E17" s="34">
        <v>390</v>
      </c>
      <c r="F17" s="4"/>
      <c r="G17" s="34">
        <v>390</v>
      </c>
      <c r="H17" s="35">
        <v>180</v>
      </c>
      <c r="I17" s="34">
        <v>570</v>
      </c>
      <c r="J17" s="100"/>
      <c r="K17" s="4">
        <v>570</v>
      </c>
    </row>
    <row r="18" spans="1:11" x14ac:dyDescent="0.25">
      <c r="A18" s="29" t="s">
        <v>19</v>
      </c>
      <c r="B18" s="30" t="s">
        <v>10</v>
      </c>
      <c r="C18" s="31">
        <v>24</v>
      </c>
      <c r="D18" s="12">
        <v>43</v>
      </c>
      <c r="E18" s="31">
        <v>67</v>
      </c>
      <c r="F18" s="4"/>
      <c r="G18" s="31">
        <v>67</v>
      </c>
      <c r="H18" s="4"/>
      <c r="I18" s="31">
        <v>67</v>
      </c>
      <c r="J18" s="100"/>
      <c r="K18" s="4">
        <v>67</v>
      </c>
    </row>
    <row r="19" spans="1:11" ht="26.4" x14ac:dyDescent="0.25">
      <c r="A19" s="32" t="s">
        <v>73</v>
      </c>
      <c r="B19" s="33" t="s">
        <v>11</v>
      </c>
      <c r="C19" s="34">
        <v>24</v>
      </c>
      <c r="D19" s="35">
        <v>43</v>
      </c>
      <c r="E19" s="34">
        <v>67</v>
      </c>
      <c r="F19" s="4"/>
      <c r="G19" s="34">
        <v>67</v>
      </c>
      <c r="H19" s="4"/>
      <c r="I19" s="34">
        <v>67</v>
      </c>
      <c r="J19" s="100"/>
      <c r="K19" s="4">
        <v>67</v>
      </c>
    </row>
    <row r="20" spans="1:11" x14ac:dyDescent="0.25">
      <c r="A20" s="29" t="s">
        <v>20</v>
      </c>
      <c r="B20" s="30" t="s">
        <v>23</v>
      </c>
      <c r="C20" s="66">
        <f>C21</f>
        <v>13719.700000000003</v>
      </c>
      <c r="D20" s="5">
        <f t="shared" ref="D20:K20" si="4">D21</f>
        <v>2470.5</v>
      </c>
      <c r="E20" s="69">
        <f t="shared" si="4"/>
        <v>16190.200000000003</v>
      </c>
      <c r="F20" s="5">
        <f t="shared" si="4"/>
        <v>191.39999999999998</v>
      </c>
      <c r="G20" s="69">
        <f t="shared" si="4"/>
        <v>16381.600000000002</v>
      </c>
      <c r="H20" s="71">
        <f t="shared" si="4"/>
        <v>299.89999999999998</v>
      </c>
      <c r="I20" s="69">
        <f t="shared" si="4"/>
        <v>16681.5</v>
      </c>
      <c r="J20" s="101">
        <f t="shared" si="4"/>
        <v>19.900000000000002</v>
      </c>
      <c r="K20" s="5">
        <f t="shared" si="4"/>
        <v>16701.400000000001</v>
      </c>
    </row>
    <row r="21" spans="1:11" x14ac:dyDescent="0.25">
      <c r="A21" s="29" t="s">
        <v>21</v>
      </c>
      <c r="B21" s="30" t="s">
        <v>82</v>
      </c>
      <c r="C21" s="66">
        <f>SUM(C22,C52)</f>
        <v>13719.700000000003</v>
      </c>
      <c r="D21" s="5">
        <f t="shared" ref="D21:K21" si="5">SUM(D22,D52)</f>
        <v>2470.5</v>
      </c>
      <c r="E21" s="69">
        <f t="shared" si="5"/>
        <v>16190.200000000003</v>
      </c>
      <c r="F21" s="5">
        <f t="shared" si="5"/>
        <v>191.39999999999998</v>
      </c>
      <c r="G21" s="69">
        <f t="shared" si="5"/>
        <v>16381.600000000002</v>
      </c>
      <c r="H21" s="71">
        <f t="shared" si="5"/>
        <v>299.89999999999998</v>
      </c>
      <c r="I21" s="69">
        <f t="shared" si="5"/>
        <v>16681.5</v>
      </c>
      <c r="J21" s="101">
        <f t="shared" si="5"/>
        <v>19.900000000000002</v>
      </c>
      <c r="K21" s="5">
        <f t="shared" si="5"/>
        <v>16701.400000000001</v>
      </c>
    </row>
    <row r="22" spans="1:11" x14ac:dyDescent="0.25">
      <c r="A22" s="29" t="s">
        <v>22</v>
      </c>
      <c r="B22" s="30" t="s">
        <v>83</v>
      </c>
      <c r="C22" s="66">
        <f>SUM(C23,C48,C49)</f>
        <v>13692.000000000002</v>
      </c>
      <c r="D22" s="5">
        <f t="shared" ref="D22:K22" si="6">SUM(D23,D48,D49)</f>
        <v>1407.1</v>
      </c>
      <c r="E22" s="69">
        <f t="shared" si="6"/>
        <v>15099.100000000002</v>
      </c>
      <c r="F22" s="5">
        <f t="shared" si="6"/>
        <v>63.8</v>
      </c>
      <c r="G22" s="69">
        <f t="shared" si="6"/>
        <v>15162.900000000001</v>
      </c>
      <c r="H22" s="71">
        <f t="shared" si="6"/>
        <v>249</v>
      </c>
      <c r="I22" s="69">
        <f t="shared" si="6"/>
        <v>15411.9</v>
      </c>
      <c r="J22" s="101">
        <f t="shared" si="6"/>
        <v>19.900000000000002</v>
      </c>
      <c r="K22" s="5">
        <f t="shared" si="6"/>
        <v>15431.800000000001</v>
      </c>
    </row>
    <row r="23" spans="1:11" ht="18.75" customHeight="1" x14ac:dyDescent="0.25">
      <c r="A23" s="32" t="s">
        <v>24</v>
      </c>
      <c r="B23" s="33" t="s">
        <v>85</v>
      </c>
      <c r="C23" s="34">
        <f>SUM(C24,C46,C47)</f>
        <v>12821.600000000002</v>
      </c>
      <c r="D23" s="27">
        <f t="shared" ref="D23:K23" si="7">SUM(D24,D46,D47)</f>
        <v>100.80000000000001</v>
      </c>
      <c r="E23" s="40">
        <f t="shared" si="7"/>
        <v>12922.400000000001</v>
      </c>
      <c r="F23" s="4">
        <f t="shared" si="7"/>
        <v>0</v>
      </c>
      <c r="G23" s="73">
        <f t="shared" si="7"/>
        <v>12922.400000000001</v>
      </c>
      <c r="H23" s="71">
        <f t="shared" si="7"/>
        <v>127.1</v>
      </c>
      <c r="I23" s="73">
        <f t="shared" si="7"/>
        <v>13049.5</v>
      </c>
      <c r="J23" s="100">
        <f t="shared" si="7"/>
        <v>18.700000000000003</v>
      </c>
      <c r="K23" s="4">
        <f t="shared" si="7"/>
        <v>13068.2</v>
      </c>
    </row>
    <row r="24" spans="1:11" ht="19.5" customHeight="1" x14ac:dyDescent="0.25">
      <c r="A24" s="32"/>
      <c r="B24" s="33" t="s">
        <v>84</v>
      </c>
      <c r="C24" s="34">
        <f>SUM(C25,C26,C27,C28,C29,C30,C31,C32,C33,C34,C35,C36,C37,C38,,C39,C40,C41,C42,C43,C44,C45)</f>
        <v>3915.9000000000005</v>
      </c>
      <c r="D24" s="35">
        <f t="shared" ref="D24:K24" si="8">SUM(D25,D26,D27,D28,D29,D30,D31,D32,D33,D34,D35,D36,D37,D38,,D39,D40,D41,D42,D43,D44,D45)</f>
        <v>100.80000000000001</v>
      </c>
      <c r="E24" s="34">
        <f t="shared" si="8"/>
        <v>4016.7</v>
      </c>
      <c r="F24" s="71">
        <f t="shared" si="8"/>
        <v>0</v>
      </c>
      <c r="G24" s="79">
        <f t="shared" si="8"/>
        <v>4016.7</v>
      </c>
      <c r="H24" s="71">
        <f t="shared" si="8"/>
        <v>144.19999999999999</v>
      </c>
      <c r="I24" s="79">
        <f t="shared" si="8"/>
        <v>4160.8999999999996</v>
      </c>
      <c r="J24" s="100">
        <f t="shared" si="8"/>
        <v>18.700000000000003</v>
      </c>
      <c r="K24" s="4">
        <f t="shared" si="8"/>
        <v>4179.6000000000004</v>
      </c>
    </row>
    <row r="25" spans="1:11" ht="26.4" x14ac:dyDescent="0.25">
      <c r="A25" s="29"/>
      <c r="B25" s="33" t="s">
        <v>26</v>
      </c>
      <c r="C25" s="34">
        <v>3.7</v>
      </c>
      <c r="D25" s="35">
        <v>-1.8</v>
      </c>
      <c r="E25" s="34">
        <v>1.9</v>
      </c>
      <c r="F25" s="71"/>
      <c r="G25" s="79">
        <v>1.9</v>
      </c>
      <c r="H25" s="71"/>
      <c r="I25" s="79">
        <v>1.9</v>
      </c>
      <c r="J25" s="100"/>
      <c r="K25" s="71">
        <v>1.9</v>
      </c>
    </row>
    <row r="26" spans="1:11" x14ac:dyDescent="0.25">
      <c r="A26" s="32"/>
      <c r="B26" s="33" t="s">
        <v>27</v>
      </c>
      <c r="C26" s="34">
        <v>22.4</v>
      </c>
      <c r="D26" s="35"/>
      <c r="E26" s="34">
        <v>22.4</v>
      </c>
      <c r="F26" s="71"/>
      <c r="G26" s="79">
        <v>22.4</v>
      </c>
      <c r="H26" s="71"/>
      <c r="I26" s="79">
        <v>22.4</v>
      </c>
      <c r="J26" s="100"/>
      <c r="K26" s="71">
        <v>22.4</v>
      </c>
    </row>
    <row r="27" spans="1:11" x14ac:dyDescent="0.25">
      <c r="A27" s="32"/>
      <c r="B27" s="33" t="s">
        <v>28</v>
      </c>
      <c r="C27" s="34">
        <v>23.6</v>
      </c>
      <c r="D27" s="35"/>
      <c r="E27" s="34">
        <v>23.6</v>
      </c>
      <c r="F27" s="71"/>
      <c r="G27" s="79">
        <v>23.6</v>
      </c>
      <c r="H27" s="71"/>
      <c r="I27" s="79">
        <v>23.6</v>
      </c>
      <c r="J27" s="100"/>
      <c r="K27" s="71">
        <v>23.6</v>
      </c>
    </row>
    <row r="28" spans="1:11" x14ac:dyDescent="0.25">
      <c r="A28" s="32"/>
      <c r="B28" s="33" t="s">
        <v>86</v>
      </c>
      <c r="C28" s="34">
        <v>183.7</v>
      </c>
      <c r="D28" s="35"/>
      <c r="E28" s="34">
        <v>183.7</v>
      </c>
      <c r="F28" s="71"/>
      <c r="G28" s="79">
        <v>183.7</v>
      </c>
      <c r="H28" s="71"/>
      <c r="I28" s="79">
        <v>183.7</v>
      </c>
      <c r="J28" s="100"/>
      <c r="K28" s="71">
        <v>183.7</v>
      </c>
    </row>
    <row r="29" spans="1:11" x14ac:dyDescent="0.25">
      <c r="A29" s="32"/>
      <c r="B29" s="33" t="s">
        <v>29</v>
      </c>
      <c r="C29" s="34">
        <v>14.1</v>
      </c>
      <c r="D29" s="35"/>
      <c r="E29" s="34">
        <v>14.1</v>
      </c>
      <c r="F29" s="71"/>
      <c r="G29" s="79">
        <v>14.1</v>
      </c>
      <c r="H29" s="71"/>
      <c r="I29" s="79">
        <v>14.1</v>
      </c>
      <c r="J29" s="100"/>
      <c r="K29" s="71">
        <v>14.1</v>
      </c>
    </row>
    <row r="30" spans="1:11" x14ac:dyDescent="0.25">
      <c r="A30" s="32"/>
      <c r="B30" s="33" t="s">
        <v>30</v>
      </c>
      <c r="C30" s="34">
        <v>0.6</v>
      </c>
      <c r="D30" s="35"/>
      <c r="E30" s="34">
        <v>0.6</v>
      </c>
      <c r="F30" s="71"/>
      <c r="G30" s="79">
        <v>0.6</v>
      </c>
      <c r="H30" s="71"/>
      <c r="I30" s="79">
        <v>0.6</v>
      </c>
      <c r="J30" s="100"/>
      <c r="K30" s="71">
        <v>0.6</v>
      </c>
    </row>
    <row r="31" spans="1:11" ht="28.5" customHeight="1" x14ac:dyDescent="0.25">
      <c r="A31" s="32"/>
      <c r="B31" s="33" t="s">
        <v>31</v>
      </c>
      <c r="C31" s="34">
        <v>3.5</v>
      </c>
      <c r="D31" s="35"/>
      <c r="E31" s="34">
        <v>3.5</v>
      </c>
      <c r="F31" s="71"/>
      <c r="G31" s="79">
        <v>3.5</v>
      </c>
      <c r="H31" s="71"/>
      <c r="I31" s="79">
        <v>3.5</v>
      </c>
      <c r="J31" s="100"/>
      <c r="K31" s="71">
        <v>3.5</v>
      </c>
    </row>
    <row r="32" spans="1:11" ht="17.25" customHeight="1" x14ac:dyDescent="0.25">
      <c r="A32" s="32"/>
      <c r="B32" s="33" t="s">
        <v>32</v>
      </c>
      <c r="C32" s="34">
        <v>0.4</v>
      </c>
      <c r="D32" s="35"/>
      <c r="E32" s="34">
        <v>0.4</v>
      </c>
      <c r="F32" s="71"/>
      <c r="G32" s="79">
        <v>0.4</v>
      </c>
      <c r="H32" s="71"/>
      <c r="I32" s="79">
        <v>0.4</v>
      </c>
      <c r="J32" s="100"/>
      <c r="K32" s="71">
        <v>0.4</v>
      </c>
    </row>
    <row r="33" spans="1:11" x14ac:dyDescent="0.25">
      <c r="A33" s="32"/>
      <c r="B33" s="33" t="s">
        <v>33</v>
      </c>
      <c r="C33" s="34">
        <v>14.8</v>
      </c>
      <c r="D33" s="35"/>
      <c r="E33" s="34">
        <v>14.8</v>
      </c>
      <c r="F33" s="71"/>
      <c r="G33" s="79">
        <v>14.8</v>
      </c>
      <c r="H33" s="71"/>
      <c r="I33" s="79">
        <v>14.8</v>
      </c>
      <c r="J33" s="100"/>
      <c r="K33" s="71">
        <v>14.8</v>
      </c>
    </row>
    <row r="34" spans="1:11" x14ac:dyDescent="0.25">
      <c r="A34" s="32"/>
      <c r="B34" s="33" t="s">
        <v>34</v>
      </c>
      <c r="C34" s="34">
        <v>318</v>
      </c>
      <c r="D34" s="35"/>
      <c r="E34" s="34">
        <v>318</v>
      </c>
      <c r="F34" s="71"/>
      <c r="G34" s="79">
        <v>318</v>
      </c>
      <c r="H34" s="71"/>
      <c r="I34" s="79">
        <v>318</v>
      </c>
      <c r="J34" s="100"/>
      <c r="K34" s="71">
        <v>318</v>
      </c>
    </row>
    <row r="35" spans="1:11" x14ac:dyDescent="0.25">
      <c r="A35" s="32"/>
      <c r="B35" s="33" t="s">
        <v>70</v>
      </c>
      <c r="C35" s="34">
        <v>3.5</v>
      </c>
      <c r="D35" s="35"/>
      <c r="E35" s="34">
        <v>3.5</v>
      </c>
      <c r="F35" s="71"/>
      <c r="G35" s="79">
        <v>3.5</v>
      </c>
      <c r="H35" s="71"/>
      <c r="I35" s="79">
        <v>3.5</v>
      </c>
      <c r="J35" s="100"/>
      <c r="K35" s="71">
        <v>3.5</v>
      </c>
    </row>
    <row r="36" spans="1:11" x14ac:dyDescent="0.25">
      <c r="A36" s="32"/>
      <c r="B36" s="33" t="s">
        <v>35</v>
      </c>
      <c r="C36" s="34">
        <v>798.6</v>
      </c>
      <c r="D36" s="35"/>
      <c r="E36" s="34">
        <v>798.6</v>
      </c>
      <c r="F36" s="71"/>
      <c r="G36" s="79">
        <v>798.6</v>
      </c>
      <c r="H36" s="71"/>
      <c r="I36" s="79">
        <v>798.6</v>
      </c>
      <c r="J36" s="100"/>
      <c r="K36" s="71">
        <v>798.6</v>
      </c>
    </row>
    <row r="37" spans="1:11" ht="19.5" customHeight="1" x14ac:dyDescent="0.25">
      <c r="A37" s="32"/>
      <c r="B37" s="33" t="s">
        <v>36</v>
      </c>
      <c r="C37" s="34">
        <v>15.2</v>
      </c>
      <c r="D37" s="35"/>
      <c r="E37" s="34">
        <v>15.2</v>
      </c>
      <c r="F37" s="71"/>
      <c r="G37" s="79">
        <v>15.2</v>
      </c>
      <c r="H37" s="71"/>
      <c r="I37" s="79">
        <v>15.2</v>
      </c>
      <c r="J37" s="100"/>
      <c r="K37" s="71">
        <v>15.2</v>
      </c>
    </row>
    <row r="38" spans="1:11" x14ac:dyDescent="0.25">
      <c r="A38" s="32"/>
      <c r="B38" s="33" t="s">
        <v>37</v>
      </c>
      <c r="C38" s="34">
        <v>473.3</v>
      </c>
      <c r="D38" s="35">
        <v>42.2</v>
      </c>
      <c r="E38" s="34">
        <v>515.5</v>
      </c>
      <c r="F38" s="71"/>
      <c r="G38" s="79">
        <v>515.5</v>
      </c>
      <c r="H38" s="71"/>
      <c r="I38" s="79">
        <v>515.5</v>
      </c>
      <c r="J38" s="102">
        <v>-36.4</v>
      </c>
      <c r="K38" s="71">
        <v>479.1</v>
      </c>
    </row>
    <row r="39" spans="1:11" x14ac:dyDescent="0.25">
      <c r="A39" s="32"/>
      <c r="B39" s="33" t="s">
        <v>38</v>
      </c>
      <c r="C39" s="34">
        <v>1379.2</v>
      </c>
      <c r="D39" s="35">
        <v>48.9</v>
      </c>
      <c r="E39" s="34">
        <v>1428.1</v>
      </c>
      <c r="F39" s="71"/>
      <c r="G39" s="79">
        <v>1428.1</v>
      </c>
      <c r="H39" s="71">
        <v>150</v>
      </c>
      <c r="I39" s="79">
        <v>1578.1</v>
      </c>
      <c r="J39" s="102">
        <v>65</v>
      </c>
      <c r="K39" s="71">
        <v>1643.1</v>
      </c>
    </row>
    <row r="40" spans="1:11" ht="18" customHeight="1" x14ac:dyDescent="0.25">
      <c r="A40" s="32"/>
      <c r="B40" s="33" t="s">
        <v>39</v>
      </c>
      <c r="C40" s="34">
        <v>182</v>
      </c>
      <c r="D40" s="35">
        <v>11.5</v>
      </c>
      <c r="E40" s="34">
        <v>193.5</v>
      </c>
      <c r="F40" s="71"/>
      <c r="G40" s="79">
        <v>193.5</v>
      </c>
      <c r="H40" s="71">
        <v>-5.8</v>
      </c>
      <c r="I40" s="79">
        <v>187.7</v>
      </c>
      <c r="J40" s="102">
        <v>-9.9</v>
      </c>
      <c r="K40" s="71">
        <v>177.8</v>
      </c>
    </row>
    <row r="41" spans="1:11" x14ac:dyDescent="0.25">
      <c r="A41" s="32"/>
      <c r="B41" s="33" t="s">
        <v>121</v>
      </c>
      <c r="C41" s="34">
        <v>11.5</v>
      </c>
      <c r="D41" s="35"/>
      <c r="E41" s="34">
        <v>11.5</v>
      </c>
      <c r="F41" s="71"/>
      <c r="G41" s="79">
        <v>11.5</v>
      </c>
      <c r="H41" s="71"/>
      <c r="I41" s="79">
        <v>11.5</v>
      </c>
      <c r="J41" s="100"/>
      <c r="K41" s="79">
        <v>11.5</v>
      </c>
    </row>
    <row r="42" spans="1:11" x14ac:dyDescent="0.25">
      <c r="A42" s="32"/>
      <c r="B42" s="33" t="s">
        <v>74</v>
      </c>
      <c r="C42" s="34">
        <v>16.7</v>
      </c>
      <c r="D42" s="35"/>
      <c r="E42" s="34">
        <v>16.7</v>
      </c>
      <c r="F42" s="71"/>
      <c r="G42" s="79">
        <v>16.7</v>
      </c>
      <c r="H42" s="71"/>
      <c r="I42" s="79">
        <v>16.7</v>
      </c>
      <c r="J42" s="100"/>
      <c r="K42" s="79">
        <v>16.7</v>
      </c>
    </row>
    <row r="43" spans="1:11" x14ac:dyDescent="0.25">
      <c r="A43" s="32"/>
      <c r="B43" s="33" t="s">
        <v>40</v>
      </c>
      <c r="C43" s="34">
        <v>8.4</v>
      </c>
      <c r="D43" s="35"/>
      <c r="E43" s="34">
        <v>8.4</v>
      </c>
      <c r="F43" s="71"/>
      <c r="G43" s="79">
        <v>8.4</v>
      </c>
      <c r="H43" s="71"/>
      <c r="I43" s="79">
        <v>8.4</v>
      </c>
      <c r="J43" s="100"/>
      <c r="K43" s="79">
        <v>8.4</v>
      </c>
    </row>
    <row r="44" spans="1:11" x14ac:dyDescent="0.25">
      <c r="A44" s="32"/>
      <c r="B44" s="33" t="s">
        <v>41</v>
      </c>
      <c r="C44" s="34">
        <v>260.39999999999998</v>
      </c>
      <c r="D44" s="35"/>
      <c r="E44" s="34">
        <v>260.39999999999998</v>
      </c>
      <c r="F44" s="71"/>
      <c r="G44" s="79">
        <v>260.39999999999998</v>
      </c>
      <c r="H44" s="71"/>
      <c r="I44" s="79">
        <v>260.39999999999998</v>
      </c>
      <c r="J44" s="100"/>
      <c r="K44" s="79">
        <v>260.39999999999998</v>
      </c>
    </row>
    <row r="45" spans="1:11" x14ac:dyDescent="0.25">
      <c r="A45" s="32"/>
      <c r="B45" s="33" t="s">
        <v>42</v>
      </c>
      <c r="C45" s="34">
        <v>182.3</v>
      </c>
      <c r="D45" s="35"/>
      <c r="E45" s="34">
        <v>182.3</v>
      </c>
      <c r="F45" s="71"/>
      <c r="G45" s="79">
        <v>182.3</v>
      </c>
      <c r="H45" s="71"/>
      <c r="I45" s="79">
        <v>182.3</v>
      </c>
      <c r="J45" s="100"/>
      <c r="K45" s="79">
        <v>182.3</v>
      </c>
    </row>
    <row r="46" spans="1:11" x14ac:dyDescent="0.25">
      <c r="A46" s="32"/>
      <c r="B46" s="33" t="s">
        <v>120</v>
      </c>
      <c r="C46" s="34">
        <v>520</v>
      </c>
      <c r="D46" s="35"/>
      <c r="E46" s="34">
        <v>520</v>
      </c>
      <c r="F46" s="71"/>
      <c r="G46" s="79">
        <v>520</v>
      </c>
      <c r="H46" s="71"/>
      <c r="I46" s="79">
        <v>520</v>
      </c>
      <c r="J46" s="100"/>
      <c r="K46" s="79">
        <v>520</v>
      </c>
    </row>
    <row r="47" spans="1:11" x14ac:dyDescent="0.25">
      <c r="A47" s="32"/>
      <c r="B47" s="33" t="s">
        <v>126</v>
      </c>
      <c r="C47" s="34">
        <v>8385.7000000000007</v>
      </c>
      <c r="D47" s="35"/>
      <c r="E47" s="34">
        <v>8385.7000000000007</v>
      </c>
      <c r="F47" s="71"/>
      <c r="G47" s="79">
        <v>8385.7000000000007</v>
      </c>
      <c r="H47" s="71">
        <v>-17.100000000000001</v>
      </c>
      <c r="I47" s="79">
        <v>8368.6</v>
      </c>
      <c r="J47" s="100"/>
      <c r="K47" s="79">
        <v>8368.6</v>
      </c>
    </row>
    <row r="48" spans="1:11" ht="34.5" customHeight="1" x14ac:dyDescent="0.25">
      <c r="A48" s="32" t="s">
        <v>91</v>
      </c>
      <c r="B48" s="33" t="s">
        <v>90</v>
      </c>
      <c r="C48" s="41">
        <v>0</v>
      </c>
      <c r="D48" s="35">
        <v>115</v>
      </c>
      <c r="E48" s="34">
        <v>115</v>
      </c>
      <c r="F48" s="71">
        <v>9.9</v>
      </c>
      <c r="G48" s="79">
        <v>124.9</v>
      </c>
      <c r="H48" s="71">
        <v>8.1</v>
      </c>
      <c r="I48" s="79">
        <v>133</v>
      </c>
      <c r="J48" s="100"/>
      <c r="K48" s="79">
        <v>133</v>
      </c>
    </row>
    <row r="49" spans="1:11" ht="26.4" x14ac:dyDescent="0.25">
      <c r="A49" s="32" t="s">
        <v>87</v>
      </c>
      <c r="B49" s="33" t="s">
        <v>125</v>
      </c>
      <c r="C49" s="66">
        <f>SUM(C51,C50)</f>
        <v>870.4</v>
      </c>
      <c r="D49" s="12">
        <f t="shared" ref="D49:K49" si="9">SUM(D51,D50)</f>
        <v>1191.3</v>
      </c>
      <c r="E49" s="31">
        <f t="shared" si="9"/>
        <v>2061.6999999999998</v>
      </c>
      <c r="F49" s="12">
        <f t="shared" si="9"/>
        <v>53.9</v>
      </c>
      <c r="G49" s="31">
        <f t="shared" si="9"/>
        <v>2115.6</v>
      </c>
      <c r="H49" s="71">
        <f t="shared" si="9"/>
        <v>113.8</v>
      </c>
      <c r="I49" s="31">
        <f t="shared" si="9"/>
        <v>2229.4</v>
      </c>
      <c r="J49" s="101">
        <f t="shared" si="9"/>
        <v>1.2</v>
      </c>
      <c r="K49" s="5">
        <f t="shared" si="9"/>
        <v>2230.6</v>
      </c>
    </row>
    <row r="50" spans="1:11" x14ac:dyDescent="0.25">
      <c r="A50" s="32"/>
      <c r="B50" s="33" t="s">
        <v>123</v>
      </c>
      <c r="C50" s="41">
        <v>870.4</v>
      </c>
      <c r="D50" s="35">
        <v>410.2</v>
      </c>
      <c r="E50" s="34">
        <v>1280.5999999999999</v>
      </c>
      <c r="F50" s="83">
        <v>53.9</v>
      </c>
      <c r="G50" s="80">
        <v>1334.5</v>
      </c>
      <c r="H50" s="71">
        <v>113.8</v>
      </c>
      <c r="I50" s="80">
        <v>1448.3</v>
      </c>
      <c r="J50" s="100">
        <v>1.2</v>
      </c>
      <c r="K50" s="4">
        <v>1449.5</v>
      </c>
    </row>
    <row r="51" spans="1:11" x14ac:dyDescent="0.25">
      <c r="A51" s="32"/>
      <c r="B51" s="33" t="s">
        <v>66</v>
      </c>
      <c r="C51" s="34">
        <v>0</v>
      </c>
      <c r="D51" s="35">
        <v>781.1</v>
      </c>
      <c r="E51" s="34">
        <v>781.1</v>
      </c>
      <c r="F51" s="71"/>
      <c r="G51" s="79">
        <v>781.1</v>
      </c>
      <c r="H51" s="71"/>
      <c r="I51" s="79">
        <v>781.1</v>
      </c>
      <c r="J51" s="100"/>
      <c r="K51" s="4">
        <v>781.1</v>
      </c>
    </row>
    <row r="52" spans="1:11" ht="19.5" customHeight="1" x14ac:dyDescent="0.25">
      <c r="A52" s="29" t="s">
        <v>43</v>
      </c>
      <c r="B52" s="30" t="s">
        <v>88</v>
      </c>
      <c r="C52" s="31">
        <f>SUM(C53,C54,C55,C56)</f>
        <v>27.7</v>
      </c>
      <c r="D52" s="12">
        <f>SUM(D53,D54,D55)</f>
        <v>1063.4000000000001</v>
      </c>
      <c r="E52" s="31">
        <f>SUM(E53,E54,E55)</f>
        <v>1091.0999999999999</v>
      </c>
      <c r="F52" s="12">
        <f t="shared" ref="F52:K52" si="10">SUM(F53,F54,F55)</f>
        <v>127.6</v>
      </c>
      <c r="G52" s="31">
        <f t="shared" si="10"/>
        <v>1218.7</v>
      </c>
      <c r="H52" s="71">
        <f t="shared" si="10"/>
        <v>50.9</v>
      </c>
      <c r="I52" s="34">
        <f t="shared" si="10"/>
        <v>1269.5999999999999</v>
      </c>
      <c r="J52" s="103">
        <f t="shared" si="10"/>
        <v>0</v>
      </c>
      <c r="K52" s="27">
        <f t="shared" si="10"/>
        <v>1269.5999999999999</v>
      </c>
    </row>
    <row r="53" spans="1:11" ht="15.75" customHeight="1" x14ac:dyDescent="0.25">
      <c r="A53" s="32" t="s">
        <v>122</v>
      </c>
      <c r="B53" s="33" t="s">
        <v>162</v>
      </c>
      <c r="C53" s="34">
        <v>0</v>
      </c>
      <c r="D53" s="35"/>
      <c r="E53" s="34"/>
      <c r="F53" s="71"/>
      <c r="G53" s="79"/>
      <c r="H53" s="71"/>
      <c r="I53" s="79"/>
      <c r="J53" s="100"/>
      <c r="K53" s="4"/>
    </row>
    <row r="54" spans="1:11" ht="30" customHeight="1" x14ac:dyDescent="0.25">
      <c r="A54" s="32" t="s">
        <v>128</v>
      </c>
      <c r="B54" s="33" t="s">
        <v>127</v>
      </c>
      <c r="C54" s="34">
        <v>0</v>
      </c>
      <c r="D54" s="35">
        <v>136.69999999999999</v>
      </c>
      <c r="E54" s="34">
        <v>136.69999999999999</v>
      </c>
      <c r="F54" s="71">
        <v>127.6</v>
      </c>
      <c r="G54" s="79">
        <v>264.3</v>
      </c>
      <c r="H54" s="71">
        <v>50.9</v>
      </c>
      <c r="I54" s="79">
        <v>315.2</v>
      </c>
      <c r="J54" s="100"/>
      <c r="K54" s="71">
        <v>315.2</v>
      </c>
    </row>
    <row r="55" spans="1:11" ht="26.4" x14ac:dyDescent="0.25">
      <c r="A55" s="42" t="s">
        <v>89</v>
      </c>
      <c r="B55" s="33" t="s">
        <v>150</v>
      </c>
      <c r="C55" s="43">
        <v>27.7</v>
      </c>
      <c r="D55" s="35">
        <v>926.7</v>
      </c>
      <c r="E55" s="34">
        <v>954.4</v>
      </c>
      <c r="F55" s="71"/>
      <c r="G55" s="79">
        <v>954.4</v>
      </c>
      <c r="H55" s="71"/>
      <c r="I55" s="79">
        <v>954.4</v>
      </c>
      <c r="J55" s="100"/>
      <c r="K55" s="71">
        <v>954.4</v>
      </c>
    </row>
    <row r="56" spans="1:11" x14ac:dyDescent="0.25">
      <c r="A56" s="42"/>
      <c r="B56" s="33" t="s">
        <v>66</v>
      </c>
      <c r="C56" s="34">
        <v>0</v>
      </c>
      <c r="D56" s="35">
        <v>926.7</v>
      </c>
      <c r="E56" s="34">
        <v>926.7</v>
      </c>
      <c r="F56" s="71"/>
      <c r="G56" s="79">
        <v>926.7</v>
      </c>
      <c r="H56" s="71"/>
      <c r="I56" s="79">
        <v>926.7</v>
      </c>
      <c r="J56" s="100"/>
      <c r="K56" s="71">
        <v>926.7</v>
      </c>
    </row>
    <row r="57" spans="1:11" x14ac:dyDescent="0.25">
      <c r="A57" s="44" t="s">
        <v>44</v>
      </c>
      <c r="B57" s="45" t="s">
        <v>45</v>
      </c>
      <c r="C57" s="46">
        <f>SUM(C58,C65,C73,C74)</f>
        <v>2317.3000000000002</v>
      </c>
      <c r="D57" s="12">
        <f t="shared" ref="D57:K57" si="11">SUM(D58,D65,D73,D74)</f>
        <v>52.7</v>
      </c>
      <c r="E57" s="31">
        <f t="shared" si="11"/>
        <v>2370</v>
      </c>
      <c r="F57" s="12">
        <f t="shared" si="11"/>
        <v>40.9</v>
      </c>
      <c r="G57" s="31">
        <f t="shared" si="11"/>
        <v>2410.9</v>
      </c>
      <c r="H57" s="12">
        <f t="shared" si="11"/>
        <v>365.2</v>
      </c>
      <c r="I57" s="31">
        <f t="shared" si="11"/>
        <v>2776.1</v>
      </c>
      <c r="J57" s="101">
        <f t="shared" si="11"/>
        <v>0</v>
      </c>
      <c r="K57" s="5">
        <f t="shared" si="11"/>
        <v>2776.1</v>
      </c>
    </row>
    <row r="58" spans="1:11" x14ac:dyDescent="0.25">
      <c r="A58" s="44" t="s">
        <v>47</v>
      </c>
      <c r="B58" s="45" t="s">
        <v>46</v>
      </c>
      <c r="C58" s="46">
        <f>SUM(C62,C61,C60,C59)</f>
        <v>463</v>
      </c>
      <c r="D58" s="12">
        <f t="shared" ref="D58:K58" si="12">SUM(D62,D61,D60,D59)</f>
        <v>0</v>
      </c>
      <c r="E58" s="31">
        <f t="shared" si="12"/>
        <v>463</v>
      </c>
      <c r="F58" s="12">
        <f t="shared" si="12"/>
        <v>0</v>
      </c>
      <c r="G58" s="31">
        <f t="shared" si="12"/>
        <v>463</v>
      </c>
      <c r="H58" s="12">
        <f t="shared" si="12"/>
        <v>250</v>
      </c>
      <c r="I58" s="31">
        <f t="shared" si="12"/>
        <v>713</v>
      </c>
      <c r="J58" s="101">
        <f t="shared" si="12"/>
        <v>0</v>
      </c>
      <c r="K58" s="5">
        <f t="shared" si="12"/>
        <v>713</v>
      </c>
    </row>
    <row r="59" spans="1:11" x14ac:dyDescent="0.25">
      <c r="A59" s="42" t="s">
        <v>93</v>
      </c>
      <c r="B59" s="47" t="s">
        <v>92</v>
      </c>
      <c r="C59" s="43">
        <v>1</v>
      </c>
      <c r="D59" s="35"/>
      <c r="E59" s="43">
        <v>1</v>
      </c>
      <c r="F59" s="71"/>
      <c r="G59" s="43">
        <v>1</v>
      </c>
      <c r="H59" s="71"/>
      <c r="I59" s="43">
        <v>1</v>
      </c>
      <c r="J59" s="100"/>
      <c r="K59" s="94">
        <v>1</v>
      </c>
    </row>
    <row r="60" spans="1:11" x14ac:dyDescent="0.25">
      <c r="A60" s="42" t="s">
        <v>94</v>
      </c>
      <c r="B60" s="47" t="s">
        <v>95</v>
      </c>
      <c r="C60" s="43">
        <v>20</v>
      </c>
      <c r="D60" s="35"/>
      <c r="E60" s="43">
        <v>20</v>
      </c>
      <c r="F60" s="71"/>
      <c r="G60" s="43">
        <v>20</v>
      </c>
      <c r="H60" s="71"/>
      <c r="I60" s="43">
        <v>20</v>
      </c>
      <c r="J60" s="100"/>
      <c r="K60" s="94">
        <v>20</v>
      </c>
    </row>
    <row r="61" spans="1:11" x14ac:dyDescent="0.25">
      <c r="A61" s="42" t="s">
        <v>48</v>
      </c>
      <c r="B61" s="47" t="s">
        <v>96</v>
      </c>
      <c r="C61" s="43">
        <v>400</v>
      </c>
      <c r="D61" s="35"/>
      <c r="E61" s="43">
        <v>400</v>
      </c>
      <c r="F61" s="71"/>
      <c r="G61" s="43">
        <v>400</v>
      </c>
      <c r="H61" s="71">
        <v>250</v>
      </c>
      <c r="I61" s="43">
        <v>650</v>
      </c>
      <c r="J61" s="100"/>
      <c r="K61" s="94">
        <v>650</v>
      </c>
    </row>
    <row r="62" spans="1:11" x14ac:dyDescent="0.25">
      <c r="A62" s="42" t="s">
        <v>97</v>
      </c>
      <c r="B62" s="47" t="s">
        <v>98</v>
      </c>
      <c r="C62" s="43">
        <v>42</v>
      </c>
      <c r="D62" s="35"/>
      <c r="E62" s="43">
        <v>42</v>
      </c>
      <c r="F62" s="71"/>
      <c r="G62" s="43">
        <v>42</v>
      </c>
      <c r="H62" s="71"/>
      <c r="I62" s="43">
        <v>42</v>
      </c>
      <c r="J62" s="100"/>
      <c r="K62" s="94">
        <v>42</v>
      </c>
    </row>
    <row r="63" spans="1:11" ht="26.4" x14ac:dyDescent="0.25">
      <c r="A63" s="42" t="s">
        <v>99</v>
      </c>
      <c r="B63" s="47" t="s">
        <v>49</v>
      </c>
      <c r="C63" s="43">
        <v>30</v>
      </c>
      <c r="D63" s="35"/>
      <c r="E63" s="43">
        <v>30</v>
      </c>
      <c r="F63" s="71"/>
      <c r="G63" s="43">
        <v>30</v>
      </c>
      <c r="H63" s="71"/>
      <c r="I63" s="43">
        <v>30</v>
      </c>
      <c r="J63" s="100"/>
      <c r="K63" s="94">
        <v>30</v>
      </c>
    </row>
    <row r="64" spans="1:11" ht="26.4" x14ac:dyDescent="0.25">
      <c r="A64" s="42" t="s">
        <v>100</v>
      </c>
      <c r="B64" s="47" t="s">
        <v>101</v>
      </c>
      <c r="C64" s="43">
        <v>12</v>
      </c>
      <c r="D64" s="35"/>
      <c r="E64" s="43">
        <v>12</v>
      </c>
      <c r="F64" s="71"/>
      <c r="G64" s="43">
        <v>12</v>
      </c>
      <c r="H64" s="71"/>
      <c r="I64" s="43">
        <v>12</v>
      </c>
      <c r="J64" s="100"/>
      <c r="K64" s="94">
        <v>12</v>
      </c>
    </row>
    <row r="65" spans="1:11" x14ac:dyDescent="0.25">
      <c r="A65" s="44" t="s">
        <v>50</v>
      </c>
      <c r="B65" s="45" t="s">
        <v>51</v>
      </c>
      <c r="C65" s="46">
        <f>SUM(C66,C67,C68,C69)</f>
        <v>1841.3000000000002</v>
      </c>
      <c r="D65" s="12">
        <f t="shared" ref="D65:K65" si="13">SUM(D66,D67,D68,D69)</f>
        <v>52.7</v>
      </c>
      <c r="E65" s="31">
        <f t="shared" si="13"/>
        <v>1894</v>
      </c>
      <c r="F65" s="12">
        <f t="shared" si="13"/>
        <v>40.9</v>
      </c>
      <c r="G65" s="31">
        <f t="shared" si="13"/>
        <v>1934.9</v>
      </c>
      <c r="H65" s="12">
        <f t="shared" si="13"/>
        <v>108.2</v>
      </c>
      <c r="I65" s="31">
        <f t="shared" si="13"/>
        <v>2043.1</v>
      </c>
      <c r="J65" s="101">
        <f t="shared" si="13"/>
        <v>0</v>
      </c>
      <c r="K65" s="5">
        <f t="shared" si="13"/>
        <v>2043.1</v>
      </c>
    </row>
    <row r="66" spans="1:11" ht="26.4" x14ac:dyDescent="0.25">
      <c r="A66" s="32" t="s">
        <v>102</v>
      </c>
      <c r="B66" s="33" t="s">
        <v>103</v>
      </c>
      <c r="C66" s="34">
        <v>557.20000000000005</v>
      </c>
      <c r="D66" s="35">
        <v>19.5</v>
      </c>
      <c r="E66" s="34">
        <v>576.70000000000005</v>
      </c>
      <c r="F66" s="71">
        <v>11.6</v>
      </c>
      <c r="G66" s="34">
        <v>588.29999999999995</v>
      </c>
      <c r="H66" s="71">
        <v>10.3</v>
      </c>
      <c r="I66" s="34">
        <v>598.6</v>
      </c>
      <c r="J66" s="100"/>
      <c r="K66" s="35">
        <v>598.6</v>
      </c>
    </row>
    <row r="67" spans="1:11" ht="17.25" customHeight="1" x14ac:dyDescent="0.25">
      <c r="A67" s="32" t="s">
        <v>117</v>
      </c>
      <c r="B67" s="33" t="s">
        <v>116</v>
      </c>
      <c r="C67" s="34">
        <v>106.6</v>
      </c>
      <c r="D67" s="35">
        <v>5.4</v>
      </c>
      <c r="E67" s="34">
        <v>112</v>
      </c>
      <c r="F67" s="71">
        <v>1.7</v>
      </c>
      <c r="G67" s="34">
        <v>113.7</v>
      </c>
      <c r="H67" s="71">
        <v>0.6</v>
      </c>
      <c r="I67" s="34">
        <v>114.3</v>
      </c>
      <c r="J67" s="100"/>
      <c r="K67" s="35">
        <v>114.3</v>
      </c>
    </row>
    <row r="68" spans="1:11" ht="18" customHeight="1" x14ac:dyDescent="0.25">
      <c r="A68" s="32" t="s">
        <v>63</v>
      </c>
      <c r="B68" s="33" t="s">
        <v>64</v>
      </c>
      <c r="C68" s="34">
        <v>487.5</v>
      </c>
      <c r="D68" s="35">
        <v>27.8</v>
      </c>
      <c r="E68" s="34">
        <v>515.29999999999995</v>
      </c>
      <c r="F68" s="71">
        <v>27.6</v>
      </c>
      <c r="G68" s="34">
        <v>542.9</v>
      </c>
      <c r="H68" s="71">
        <v>17.3</v>
      </c>
      <c r="I68" s="34">
        <v>560.20000000000005</v>
      </c>
      <c r="J68" s="100"/>
      <c r="K68" s="35">
        <v>560.20000000000005</v>
      </c>
    </row>
    <row r="69" spans="1:11" x14ac:dyDescent="0.25">
      <c r="A69" s="29" t="s">
        <v>105</v>
      </c>
      <c r="B69" s="30" t="s">
        <v>104</v>
      </c>
      <c r="C69" s="31">
        <f>SUM(C70,C71)</f>
        <v>690</v>
      </c>
      <c r="D69" s="12">
        <f t="shared" ref="D69:K69" si="14">SUM(D70,D71)</f>
        <v>0</v>
      </c>
      <c r="E69" s="31">
        <f t="shared" si="14"/>
        <v>690</v>
      </c>
      <c r="F69" s="12">
        <f t="shared" si="14"/>
        <v>0</v>
      </c>
      <c r="G69" s="31">
        <f t="shared" si="14"/>
        <v>690</v>
      </c>
      <c r="H69" s="12">
        <f t="shared" si="14"/>
        <v>80</v>
      </c>
      <c r="I69" s="31">
        <f t="shared" si="14"/>
        <v>770</v>
      </c>
      <c r="J69" s="101">
        <f t="shared" si="14"/>
        <v>0</v>
      </c>
      <c r="K69" s="5">
        <f t="shared" si="14"/>
        <v>770</v>
      </c>
    </row>
    <row r="70" spans="1:11" ht="26.4" x14ac:dyDescent="0.25">
      <c r="A70" s="32" t="s">
        <v>106</v>
      </c>
      <c r="B70" s="33" t="s">
        <v>25</v>
      </c>
      <c r="C70" s="34">
        <v>30</v>
      </c>
      <c r="D70" s="35"/>
      <c r="E70" s="34">
        <v>30</v>
      </c>
      <c r="F70" s="71"/>
      <c r="G70" s="79">
        <v>30</v>
      </c>
      <c r="H70" s="71"/>
      <c r="I70" s="79">
        <v>30</v>
      </c>
      <c r="J70" s="100"/>
      <c r="K70" s="71">
        <v>30</v>
      </c>
    </row>
    <row r="71" spans="1:11" ht="26.4" x14ac:dyDescent="0.25">
      <c r="A71" s="32" t="s">
        <v>107</v>
      </c>
      <c r="B71" s="33" t="s">
        <v>76</v>
      </c>
      <c r="C71" s="34">
        <v>660</v>
      </c>
      <c r="D71" s="35"/>
      <c r="E71" s="34">
        <v>660</v>
      </c>
      <c r="F71" s="71"/>
      <c r="G71" s="79">
        <v>660</v>
      </c>
      <c r="H71" s="71">
        <v>80</v>
      </c>
      <c r="I71" s="79">
        <v>740</v>
      </c>
      <c r="J71" s="100"/>
      <c r="K71" s="71">
        <v>740</v>
      </c>
    </row>
    <row r="72" spans="1:11" x14ac:dyDescent="0.25">
      <c r="A72" s="32"/>
      <c r="B72" s="33" t="s">
        <v>77</v>
      </c>
      <c r="C72" s="34">
        <v>650</v>
      </c>
      <c r="D72" s="35"/>
      <c r="E72" s="34">
        <v>650</v>
      </c>
      <c r="F72" s="71"/>
      <c r="G72" s="79">
        <v>650</v>
      </c>
      <c r="H72" s="71">
        <v>80</v>
      </c>
      <c r="I72" s="79">
        <v>730</v>
      </c>
      <c r="J72" s="100"/>
      <c r="K72" s="71">
        <v>730</v>
      </c>
    </row>
    <row r="73" spans="1:11" ht="17.25" customHeight="1" x14ac:dyDescent="0.25">
      <c r="A73" s="29" t="s">
        <v>0</v>
      </c>
      <c r="B73" s="30" t="s">
        <v>108</v>
      </c>
      <c r="C73" s="31">
        <v>12</v>
      </c>
      <c r="D73" s="12"/>
      <c r="E73" s="31">
        <v>12</v>
      </c>
      <c r="F73" s="71"/>
      <c r="G73" s="31">
        <v>12</v>
      </c>
      <c r="H73" s="12">
        <v>7</v>
      </c>
      <c r="I73" s="31">
        <v>19</v>
      </c>
      <c r="J73" s="100"/>
      <c r="K73" s="12">
        <v>19</v>
      </c>
    </row>
    <row r="74" spans="1:11" x14ac:dyDescent="0.25">
      <c r="A74" s="29" t="s">
        <v>109</v>
      </c>
      <c r="B74" s="30" t="s">
        <v>110</v>
      </c>
      <c r="C74" s="31">
        <v>1</v>
      </c>
      <c r="D74" s="12"/>
      <c r="E74" s="31">
        <v>1</v>
      </c>
      <c r="F74" s="71"/>
      <c r="G74" s="79">
        <v>1</v>
      </c>
      <c r="H74" s="71"/>
      <c r="I74" s="79">
        <v>1</v>
      </c>
      <c r="J74" s="100"/>
      <c r="K74" s="12">
        <v>1</v>
      </c>
    </row>
    <row r="75" spans="1:11" ht="26.4" x14ac:dyDescent="0.25">
      <c r="A75" s="29" t="s">
        <v>111</v>
      </c>
      <c r="B75" s="48" t="s">
        <v>112</v>
      </c>
      <c r="C75" s="31">
        <f>SUM(C76,C82)</f>
        <v>48</v>
      </c>
      <c r="D75" s="12">
        <f t="shared" ref="D75:K75" si="15">SUM(D76,D82)</f>
        <v>0</v>
      </c>
      <c r="E75" s="31">
        <f t="shared" si="15"/>
        <v>48</v>
      </c>
      <c r="F75" s="12">
        <f t="shared" si="15"/>
        <v>0</v>
      </c>
      <c r="G75" s="31">
        <f t="shared" si="15"/>
        <v>48</v>
      </c>
      <c r="H75" s="12">
        <f t="shared" si="15"/>
        <v>13</v>
      </c>
      <c r="I75" s="31">
        <f t="shared" si="15"/>
        <v>61</v>
      </c>
      <c r="J75" s="101">
        <f t="shared" si="15"/>
        <v>0</v>
      </c>
      <c r="K75" s="5">
        <f t="shared" si="15"/>
        <v>61</v>
      </c>
    </row>
    <row r="76" spans="1:11" x14ac:dyDescent="0.25">
      <c r="A76" s="29" t="s">
        <v>53</v>
      </c>
      <c r="B76" s="48" t="s">
        <v>54</v>
      </c>
      <c r="C76" s="31">
        <f>SUM(C77,C78,C79,C80,C81)</f>
        <v>47</v>
      </c>
      <c r="D76" s="12">
        <f t="shared" ref="D76:K76" si="16">SUM(D77,D78,D79,D80,D81)</f>
        <v>0</v>
      </c>
      <c r="E76" s="31">
        <f t="shared" si="16"/>
        <v>47</v>
      </c>
      <c r="F76" s="12">
        <f t="shared" si="16"/>
        <v>0</v>
      </c>
      <c r="G76" s="31">
        <f t="shared" si="16"/>
        <v>47</v>
      </c>
      <c r="H76" s="12">
        <f t="shared" si="16"/>
        <v>13</v>
      </c>
      <c r="I76" s="31">
        <f t="shared" si="16"/>
        <v>60</v>
      </c>
      <c r="J76" s="101">
        <f t="shared" si="16"/>
        <v>0</v>
      </c>
      <c r="K76" s="5">
        <f t="shared" si="16"/>
        <v>60</v>
      </c>
    </row>
    <row r="77" spans="1:11" x14ac:dyDescent="0.25">
      <c r="A77" s="32" t="s">
        <v>52</v>
      </c>
      <c r="B77" s="49" t="s">
        <v>113</v>
      </c>
      <c r="C77" s="34">
        <v>18</v>
      </c>
      <c r="D77" s="35"/>
      <c r="E77" s="34">
        <v>18</v>
      </c>
      <c r="F77" s="71"/>
      <c r="G77" s="79">
        <v>18</v>
      </c>
      <c r="H77" s="71">
        <v>3</v>
      </c>
      <c r="I77" s="79">
        <v>21</v>
      </c>
      <c r="J77" s="100"/>
      <c r="K77" s="71">
        <v>21</v>
      </c>
    </row>
    <row r="78" spans="1:11" x14ac:dyDescent="0.25">
      <c r="A78" s="50" t="s">
        <v>55</v>
      </c>
      <c r="B78" s="51" t="s">
        <v>56</v>
      </c>
      <c r="C78" s="52">
        <v>24</v>
      </c>
      <c r="D78" s="35"/>
      <c r="E78" s="34">
        <v>24</v>
      </c>
      <c r="F78" s="71"/>
      <c r="G78" s="79">
        <v>24</v>
      </c>
      <c r="H78" s="71">
        <v>10</v>
      </c>
      <c r="I78" s="79">
        <v>34</v>
      </c>
      <c r="J78" s="100"/>
      <c r="K78" s="71">
        <v>34</v>
      </c>
    </row>
    <row r="79" spans="1:11" x14ac:dyDescent="0.25">
      <c r="A79" s="50" t="s">
        <v>114</v>
      </c>
      <c r="B79" s="51" t="s">
        <v>115</v>
      </c>
      <c r="C79" s="52">
        <v>1</v>
      </c>
      <c r="D79" s="35"/>
      <c r="E79" s="34">
        <v>1</v>
      </c>
      <c r="F79" s="71"/>
      <c r="G79" s="79">
        <v>1</v>
      </c>
      <c r="H79" s="71"/>
      <c r="I79" s="79">
        <v>1</v>
      </c>
      <c r="J79" s="100"/>
      <c r="K79" s="71">
        <v>1</v>
      </c>
    </row>
    <row r="80" spans="1:11" x14ac:dyDescent="0.25">
      <c r="A80" s="50" t="s">
        <v>118</v>
      </c>
      <c r="B80" s="51" t="s">
        <v>119</v>
      </c>
      <c r="C80" s="52">
        <v>1</v>
      </c>
      <c r="D80" s="35"/>
      <c r="E80" s="34">
        <v>1</v>
      </c>
      <c r="F80" s="71"/>
      <c r="G80" s="79">
        <v>1</v>
      </c>
      <c r="H80" s="71"/>
      <c r="I80" s="79">
        <v>1</v>
      </c>
      <c r="J80" s="100"/>
      <c r="K80" s="71">
        <v>1</v>
      </c>
    </row>
    <row r="81" spans="1:11" x14ac:dyDescent="0.25">
      <c r="A81" s="53" t="s">
        <v>67</v>
      </c>
      <c r="B81" s="54" t="s">
        <v>68</v>
      </c>
      <c r="C81" s="34">
        <v>3</v>
      </c>
      <c r="D81" s="35"/>
      <c r="E81" s="34">
        <v>3</v>
      </c>
      <c r="F81" s="71"/>
      <c r="G81" s="79">
        <v>3</v>
      </c>
      <c r="H81" s="71"/>
      <c r="I81" s="79">
        <v>3</v>
      </c>
      <c r="J81" s="100"/>
      <c r="K81" s="71">
        <v>3</v>
      </c>
    </row>
    <row r="82" spans="1:11" ht="13.8" thickBot="1" x14ac:dyDescent="0.3">
      <c r="A82" s="55" t="s">
        <v>78</v>
      </c>
      <c r="B82" s="56" t="s">
        <v>79</v>
      </c>
      <c r="C82" s="57">
        <v>1</v>
      </c>
      <c r="D82" s="84"/>
      <c r="E82" s="52">
        <v>1</v>
      </c>
      <c r="F82" s="81"/>
      <c r="G82" s="82">
        <v>1</v>
      </c>
      <c r="H82" s="81"/>
      <c r="I82" s="82">
        <v>1</v>
      </c>
      <c r="J82" s="104"/>
      <c r="K82" s="71">
        <v>1</v>
      </c>
    </row>
    <row r="83" spans="1:11" ht="13.8" thickBot="1" x14ac:dyDescent="0.3">
      <c r="A83" s="58"/>
      <c r="B83" s="59" t="s">
        <v>57</v>
      </c>
      <c r="C83" s="67">
        <f>SUM(C8,C20,C57,C75)</f>
        <v>34939.000000000007</v>
      </c>
      <c r="D83" s="85">
        <f t="shared" ref="D83:K83" si="17">SUM(D8,D20,D57,D75)</f>
        <v>2868.2999999999997</v>
      </c>
      <c r="E83" s="65">
        <f t="shared" si="17"/>
        <v>37807.300000000003</v>
      </c>
      <c r="F83" s="85">
        <f t="shared" si="17"/>
        <v>686.8</v>
      </c>
      <c r="G83" s="65">
        <f t="shared" si="17"/>
        <v>38494.1</v>
      </c>
      <c r="H83" s="86">
        <f t="shared" si="17"/>
        <v>1367</v>
      </c>
      <c r="I83" s="65">
        <f t="shared" si="17"/>
        <v>39861.1</v>
      </c>
      <c r="J83" s="105">
        <f t="shared" si="17"/>
        <v>19.900000000000002</v>
      </c>
      <c r="K83" s="96">
        <f t="shared" si="17"/>
        <v>39881</v>
      </c>
    </row>
    <row r="84" spans="1:11" x14ac:dyDescent="0.25">
      <c r="A84" s="60" t="s">
        <v>58</v>
      </c>
      <c r="B84" s="61" t="s">
        <v>59</v>
      </c>
      <c r="C84" s="62">
        <v>572.6</v>
      </c>
      <c r="D84" s="87"/>
      <c r="E84" s="62">
        <v>572.6</v>
      </c>
      <c r="F84" s="88"/>
      <c r="G84" s="89">
        <v>572.6</v>
      </c>
      <c r="H84" s="88"/>
      <c r="I84" s="89">
        <v>572.6</v>
      </c>
      <c r="J84" s="106"/>
      <c r="K84" s="71">
        <v>572.6</v>
      </c>
    </row>
    <row r="85" spans="1:11" x14ac:dyDescent="0.25">
      <c r="A85" s="53" t="s">
        <v>75</v>
      </c>
      <c r="B85" s="54" t="s">
        <v>60</v>
      </c>
      <c r="C85" s="34">
        <v>572.6</v>
      </c>
      <c r="D85" s="35"/>
      <c r="E85" s="34">
        <v>572.6</v>
      </c>
      <c r="F85" s="71"/>
      <c r="G85" s="79">
        <v>572.6</v>
      </c>
      <c r="H85" s="71"/>
      <c r="I85" s="79">
        <v>572.6</v>
      </c>
      <c r="J85" s="100"/>
      <c r="K85" s="71">
        <v>572.6</v>
      </c>
    </row>
    <row r="86" spans="1:11" x14ac:dyDescent="0.25">
      <c r="A86" s="53" t="s">
        <v>61</v>
      </c>
      <c r="B86" s="54" t="s">
        <v>62</v>
      </c>
      <c r="C86" s="34">
        <v>572.6</v>
      </c>
      <c r="D86" s="35"/>
      <c r="E86" s="34">
        <v>572.6</v>
      </c>
      <c r="F86" s="71"/>
      <c r="G86" s="79">
        <v>572.6</v>
      </c>
      <c r="H86" s="71"/>
      <c r="I86" s="79">
        <v>572.6</v>
      </c>
      <c r="J86" s="100"/>
      <c r="K86" s="71">
        <v>572.6</v>
      </c>
    </row>
    <row r="87" spans="1:11" x14ac:dyDescent="0.25">
      <c r="A87" s="53"/>
      <c r="B87" s="54" t="s">
        <v>131</v>
      </c>
      <c r="C87" s="34">
        <v>1431.9</v>
      </c>
      <c r="D87" s="35"/>
      <c r="E87" s="34">
        <v>1431.9</v>
      </c>
      <c r="F87" s="71"/>
      <c r="G87" s="79">
        <v>1431.9</v>
      </c>
      <c r="H87" s="71"/>
      <c r="I87" s="79">
        <v>1431.9</v>
      </c>
      <c r="J87" s="100"/>
      <c r="K87" s="71">
        <v>1431.9</v>
      </c>
    </row>
    <row r="88" spans="1:11" ht="13.8" thickBot="1" x14ac:dyDescent="0.3">
      <c r="A88" s="50"/>
      <c r="B88" s="51" t="s">
        <v>65</v>
      </c>
      <c r="C88" s="52">
        <v>37.9</v>
      </c>
      <c r="D88" s="84"/>
      <c r="E88" s="52">
        <v>37.9</v>
      </c>
      <c r="F88" s="81"/>
      <c r="G88" s="82">
        <v>37.9</v>
      </c>
      <c r="H88" s="81"/>
      <c r="I88" s="82">
        <v>37.9</v>
      </c>
      <c r="J88" s="104"/>
      <c r="K88" s="71">
        <v>37.9</v>
      </c>
    </row>
    <row r="89" spans="1:11" ht="13.8" thickBot="1" x14ac:dyDescent="0.3">
      <c r="A89" s="63"/>
      <c r="B89" s="64" t="s">
        <v>71</v>
      </c>
      <c r="C89" s="65">
        <f>SUM(C83,C84,C87)</f>
        <v>36943.500000000007</v>
      </c>
      <c r="D89" s="65">
        <f t="shared" ref="D89:H89" si="18">SUM(D83,D84,D87)</f>
        <v>2868.2999999999997</v>
      </c>
      <c r="E89" s="70">
        <f t="shared" si="18"/>
        <v>39811.800000000003</v>
      </c>
      <c r="F89" s="85">
        <f t="shared" si="18"/>
        <v>686.8</v>
      </c>
      <c r="G89" s="65">
        <f t="shared" si="18"/>
        <v>40498.6</v>
      </c>
      <c r="H89" s="86">
        <f t="shared" si="18"/>
        <v>1367</v>
      </c>
      <c r="I89" s="65">
        <f t="shared" ref="I89:K89" si="19">SUM(I83,I84,I87)</f>
        <v>41865.599999999999</v>
      </c>
      <c r="J89" s="105">
        <f t="shared" si="19"/>
        <v>19.900000000000002</v>
      </c>
      <c r="K89" s="95">
        <f t="shared" si="19"/>
        <v>41885.5</v>
      </c>
    </row>
    <row r="90" spans="1:11" x14ac:dyDescent="0.25">
      <c r="C90" s="72"/>
      <c r="D90" s="72"/>
      <c r="E90" s="72"/>
      <c r="F90" s="72"/>
      <c r="G90" s="72"/>
      <c r="H90" s="72"/>
      <c r="I90" s="72"/>
    </row>
    <row r="91" spans="1:11" x14ac:dyDescent="0.25">
      <c r="C91" s="72"/>
      <c r="D91" s="72"/>
      <c r="E91" s="72"/>
      <c r="F91" s="72"/>
      <c r="G91" s="72"/>
      <c r="H91" s="72"/>
      <c r="I91" s="72"/>
    </row>
  </sheetData>
  <mergeCells count="1">
    <mergeCell ref="A4:E4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DD7A-AE47-4BE0-9AA1-2EBD43297E7E}">
  <sheetPr>
    <pageSetUpPr fitToPage="1"/>
  </sheetPr>
  <dimension ref="A2:K25"/>
  <sheetViews>
    <sheetView workbookViewId="0">
      <selection activeCell="D29" sqref="D29"/>
    </sheetView>
  </sheetViews>
  <sheetFormatPr defaultRowHeight="13.2" x14ac:dyDescent="0.25"/>
  <cols>
    <col min="1" max="1" width="6.5546875" customWidth="1"/>
    <col min="2" max="2" width="32.33203125" customWidth="1"/>
    <col min="4" max="4" width="10.44140625" customWidth="1"/>
    <col min="5" max="5" width="9.44140625" customWidth="1"/>
    <col min="6" max="6" width="9.88671875" customWidth="1"/>
    <col min="7" max="7" width="8.6640625" customWidth="1"/>
    <col min="8" max="8" width="11.5546875" customWidth="1"/>
    <col min="9" max="9" width="8" customWidth="1"/>
    <col min="10" max="10" width="36.33203125" customWidth="1"/>
  </cols>
  <sheetData>
    <row r="2" spans="1:11" ht="15.75" customHeight="1" x14ac:dyDescent="0.25">
      <c r="C2" s="108" t="s">
        <v>171</v>
      </c>
      <c r="D2" s="109"/>
      <c r="E2" s="109"/>
      <c r="F2" s="109"/>
      <c r="G2" s="109"/>
      <c r="H2" s="109"/>
    </row>
    <row r="3" spans="1:11" ht="13.8" thickBot="1" x14ac:dyDescent="0.3">
      <c r="I3" t="s">
        <v>4</v>
      </c>
    </row>
    <row r="4" spans="1:11" ht="13.8" thickBot="1" x14ac:dyDescent="0.3">
      <c r="B4" s="19" t="s">
        <v>148</v>
      </c>
      <c r="C4" s="91" t="s">
        <v>151</v>
      </c>
      <c r="D4" s="116" t="s">
        <v>158</v>
      </c>
      <c r="E4" s="117"/>
      <c r="F4" s="118"/>
      <c r="G4" s="119" t="s">
        <v>149</v>
      </c>
      <c r="H4" s="120"/>
      <c r="I4" s="113" t="s">
        <v>144</v>
      </c>
    </row>
    <row r="5" spans="1:11" ht="12.75" customHeight="1" x14ac:dyDescent="0.25">
      <c r="A5" s="121" t="s">
        <v>135</v>
      </c>
      <c r="B5" s="125" t="s">
        <v>136</v>
      </c>
      <c r="C5" s="122" t="s">
        <v>154</v>
      </c>
      <c r="D5" s="124" t="s">
        <v>165</v>
      </c>
      <c r="E5" s="124" t="s">
        <v>166</v>
      </c>
      <c r="F5" s="124" t="s">
        <v>170</v>
      </c>
      <c r="G5" s="111" t="s">
        <v>167</v>
      </c>
      <c r="H5" s="111" t="s">
        <v>172</v>
      </c>
      <c r="I5" s="114"/>
      <c r="J5" s="110" t="s">
        <v>153</v>
      </c>
    </row>
    <row r="6" spans="1:11" ht="83.25" customHeight="1" x14ac:dyDescent="0.25">
      <c r="A6" s="121"/>
      <c r="B6" s="126"/>
      <c r="C6" s="123"/>
      <c r="D6" s="112"/>
      <c r="E6" s="112"/>
      <c r="F6" s="112"/>
      <c r="G6" s="112"/>
      <c r="H6" s="112"/>
      <c r="I6" s="115"/>
      <c r="J6" s="110"/>
    </row>
    <row r="7" spans="1:11" x14ac:dyDescent="0.25">
      <c r="A7" s="8">
        <v>1</v>
      </c>
      <c r="B7" s="9">
        <v>2</v>
      </c>
      <c r="C7" s="13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1">
        <v>9</v>
      </c>
      <c r="J7" s="16"/>
    </row>
    <row r="8" spans="1:11" ht="20.25" customHeight="1" x14ac:dyDescent="0.25">
      <c r="A8" s="8">
        <v>1</v>
      </c>
      <c r="B8" s="9" t="s">
        <v>137</v>
      </c>
      <c r="C8" s="15">
        <v>15</v>
      </c>
      <c r="D8" s="6">
        <v>-9.9</v>
      </c>
      <c r="E8" s="6">
        <v>59.5</v>
      </c>
      <c r="F8" s="6">
        <v>-36.4</v>
      </c>
      <c r="G8" s="6"/>
      <c r="H8" s="6">
        <v>-1.1000000000000001</v>
      </c>
      <c r="I8" s="20">
        <f>SUM(C8,D8,F8,G8,H8,E8)</f>
        <v>27.1</v>
      </c>
      <c r="J8" s="17" t="s">
        <v>164</v>
      </c>
    </row>
    <row r="9" spans="1:11" ht="18.75" customHeight="1" x14ac:dyDescent="0.25">
      <c r="A9" s="8"/>
      <c r="B9" s="9" t="s">
        <v>156</v>
      </c>
      <c r="C9" s="14"/>
      <c r="D9" s="6">
        <v>-9.5</v>
      </c>
      <c r="E9" s="6">
        <v>57.6</v>
      </c>
      <c r="F9" s="6">
        <v>-35.299999999999997</v>
      </c>
      <c r="G9" s="6"/>
      <c r="H9" s="6">
        <v>-1</v>
      </c>
      <c r="I9" s="20">
        <f t="shared" ref="I9:I18" si="0">SUM(C9,D9,F9,G9,H9,E9)</f>
        <v>11.800000000000004</v>
      </c>
      <c r="J9" s="17"/>
    </row>
    <row r="10" spans="1:11" ht="12.75" customHeight="1" x14ac:dyDescent="0.25">
      <c r="A10" s="8">
        <v>2</v>
      </c>
      <c r="B10" s="97" t="s">
        <v>168</v>
      </c>
      <c r="C10" s="14"/>
      <c r="D10" s="6"/>
      <c r="E10" s="7">
        <v>4</v>
      </c>
      <c r="F10" s="6"/>
      <c r="G10" s="6"/>
      <c r="H10" s="6"/>
      <c r="I10" s="20">
        <f t="shared" si="0"/>
        <v>4</v>
      </c>
      <c r="J10" s="17"/>
    </row>
    <row r="11" spans="1:11" x14ac:dyDescent="0.25">
      <c r="A11" s="8">
        <v>3</v>
      </c>
      <c r="B11" s="9" t="s">
        <v>138</v>
      </c>
      <c r="C11" s="14"/>
      <c r="D11" s="6"/>
      <c r="E11" s="6"/>
      <c r="F11" s="6"/>
      <c r="G11" s="6">
        <v>0.3</v>
      </c>
      <c r="H11" s="7"/>
      <c r="I11" s="20">
        <f t="shared" si="0"/>
        <v>0.3</v>
      </c>
      <c r="J11" s="16"/>
    </row>
    <row r="12" spans="1:11" x14ac:dyDescent="0.25">
      <c r="A12" s="8">
        <v>4</v>
      </c>
      <c r="B12" s="9" t="s">
        <v>139</v>
      </c>
      <c r="C12" s="14"/>
      <c r="D12" s="6"/>
      <c r="E12" s="6"/>
      <c r="F12" s="6"/>
      <c r="G12" s="6">
        <v>0.3</v>
      </c>
      <c r="H12" s="6"/>
      <c r="I12" s="20">
        <f t="shared" si="0"/>
        <v>0.3</v>
      </c>
      <c r="J12" s="18"/>
    </row>
    <row r="13" spans="1:11" x14ac:dyDescent="0.25">
      <c r="A13" s="8">
        <v>5</v>
      </c>
      <c r="B13" s="9" t="s">
        <v>140</v>
      </c>
      <c r="C13" s="14"/>
      <c r="D13" s="6"/>
      <c r="E13" s="6"/>
      <c r="F13" s="6"/>
      <c r="G13" s="6">
        <v>0.4</v>
      </c>
      <c r="H13" s="6"/>
      <c r="I13" s="20">
        <f t="shared" si="0"/>
        <v>0.4</v>
      </c>
      <c r="J13" s="18"/>
      <c r="K13" s="10"/>
    </row>
    <row r="14" spans="1:11" x14ac:dyDescent="0.25">
      <c r="A14" s="8">
        <v>6</v>
      </c>
      <c r="B14" s="9" t="s">
        <v>141</v>
      </c>
      <c r="C14" s="15"/>
      <c r="D14" s="6"/>
      <c r="E14" s="6"/>
      <c r="F14" s="6"/>
      <c r="G14" s="6">
        <v>0.3</v>
      </c>
      <c r="H14" s="6"/>
      <c r="I14" s="20">
        <f t="shared" si="0"/>
        <v>0.3</v>
      </c>
      <c r="J14" s="17"/>
      <c r="K14" s="10"/>
    </row>
    <row r="15" spans="1:11" x14ac:dyDescent="0.25">
      <c r="A15" s="8">
        <v>7</v>
      </c>
      <c r="B15" s="9" t="s">
        <v>142</v>
      </c>
      <c r="C15" s="14"/>
      <c r="D15" s="6"/>
      <c r="E15" s="6"/>
      <c r="F15" s="6"/>
      <c r="G15" s="6">
        <v>0.6</v>
      </c>
      <c r="H15" s="6"/>
      <c r="I15" s="20">
        <f t="shared" si="0"/>
        <v>0.6</v>
      </c>
      <c r="J15" s="18"/>
      <c r="K15" s="10"/>
    </row>
    <row r="16" spans="1:11" x14ac:dyDescent="0.25">
      <c r="A16" s="8">
        <v>8</v>
      </c>
      <c r="B16" s="9" t="s">
        <v>143</v>
      </c>
      <c r="C16" s="14"/>
      <c r="D16" s="6"/>
      <c r="E16" s="6"/>
      <c r="F16" s="6"/>
      <c r="G16" s="6">
        <v>0.4</v>
      </c>
      <c r="H16" s="6"/>
      <c r="I16" s="20">
        <f t="shared" si="0"/>
        <v>0.4</v>
      </c>
      <c r="J16" s="18"/>
      <c r="K16" s="10"/>
    </row>
    <row r="17" spans="1:11" x14ac:dyDescent="0.25">
      <c r="A17" s="8">
        <v>9</v>
      </c>
      <c r="B17" s="9" t="s">
        <v>169</v>
      </c>
      <c r="C17" s="14"/>
      <c r="D17" s="6"/>
      <c r="E17" s="6">
        <v>1.5</v>
      </c>
      <c r="F17" s="6"/>
      <c r="G17" s="6"/>
      <c r="H17" s="6"/>
      <c r="I17" s="20">
        <f t="shared" si="0"/>
        <v>1.5</v>
      </c>
      <c r="J17" s="18"/>
      <c r="K17" s="10"/>
    </row>
    <row r="18" spans="1:11" x14ac:dyDescent="0.25">
      <c r="A18" s="8">
        <v>10</v>
      </c>
      <c r="B18" s="9" t="s">
        <v>163</v>
      </c>
      <c r="C18" s="14">
        <v>-15</v>
      </c>
      <c r="D18" s="6"/>
      <c r="E18" s="6"/>
      <c r="F18" s="6"/>
      <c r="G18" s="6"/>
      <c r="H18" s="6"/>
      <c r="I18" s="20">
        <f t="shared" si="0"/>
        <v>-15</v>
      </c>
      <c r="J18" s="18"/>
      <c r="K18" s="10"/>
    </row>
    <row r="19" spans="1:11" ht="13.8" thickBot="1" x14ac:dyDescent="0.3">
      <c r="A19" s="74"/>
      <c r="B19" s="75" t="s">
        <v>144</v>
      </c>
      <c r="C19" s="76">
        <f>SUM(C8,C10,C11,C12,C13,C14,C15,C16,C17,C18)</f>
        <v>0</v>
      </c>
      <c r="D19" s="77">
        <f t="shared" ref="D19" si="1">SUM(D8,D10,D11,D12,D13,D14,D15,D16,D18)</f>
        <v>-9.9</v>
      </c>
      <c r="E19" s="77">
        <f t="shared" ref="E19:I19" si="2">SUM(E8,E10,E11,E12,E13,E14,E15,E16,E17,E18)</f>
        <v>65</v>
      </c>
      <c r="F19" s="77">
        <f t="shared" si="2"/>
        <v>-36.4</v>
      </c>
      <c r="G19" s="77">
        <f t="shared" si="2"/>
        <v>2.2999999999999998</v>
      </c>
      <c r="H19" s="77">
        <f t="shared" si="2"/>
        <v>-1.1000000000000001</v>
      </c>
      <c r="I19" s="78">
        <f t="shared" si="2"/>
        <v>19.899999999999999</v>
      </c>
      <c r="J19" s="18"/>
      <c r="K19" s="10"/>
    </row>
    <row r="20" spans="1:11" x14ac:dyDescent="0.25">
      <c r="C20" s="1"/>
      <c r="D20" s="68"/>
      <c r="E20" s="68"/>
      <c r="F20" s="68"/>
      <c r="G20" s="68"/>
    </row>
    <row r="21" spans="1:11" x14ac:dyDescent="0.25">
      <c r="B21" t="s">
        <v>145</v>
      </c>
      <c r="J21" t="s">
        <v>152</v>
      </c>
    </row>
    <row r="22" spans="1:11" x14ac:dyDescent="0.25">
      <c r="B22" t="s">
        <v>146</v>
      </c>
      <c r="H22" s="98"/>
    </row>
    <row r="23" spans="1:11" x14ac:dyDescent="0.25">
      <c r="B23" t="s">
        <v>147</v>
      </c>
    </row>
    <row r="24" spans="1:11" x14ac:dyDescent="0.25">
      <c r="B24" s="90"/>
      <c r="C24" s="90"/>
      <c r="I24" s="72"/>
    </row>
    <row r="25" spans="1:11" x14ac:dyDescent="0.25">
      <c r="B25" s="90"/>
    </row>
  </sheetData>
  <mergeCells count="13">
    <mergeCell ref="A5:A6"/>
    <mergeCell ref="C5:C6"/>
    <mergeCell ref="D5:D6"/>
    <mergeCell ref="F5:F6"/>
    <mergeCell ref="B5:B6"/>
    <mergeCell ref="E5:E6"/>
    <mergeCell ref="C2:H2"/>
    <mergeCell ref="J5:J6"/>
    <mergeCell ref="G5:G6"/>
    <mergeCell ref="H5:H6"/>
    <mergeCell ref="I4:I6"/>
    <mergeCell ref="D4:F4"/>
    <mergeCell ref="G4:H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 pajamos</vt:lpstr>
      <vt:lpstr>Išlaidos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2022-11-23T08:36:54Z</cp:lastPrinted>
  <dcterms:created xsi:type="dcterms:W3CDTF">2011-11-09T13:34:59Z</dcterms:created>
  <dcterms:modified xsi:type="dcterms:W3CDTF">2022-11-24T13:44:55Z</dcterms:modified>
</cp:coreProperties>
</file>