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Strateginis planavimas\2023-2025 SVP\"/>
    </mc:Choice>
  </mc:AlternateContent>
  <xr:revisionPtr revIDLastSave="0" documentId="13_ncr:1_{5B9809F5-6C1B-4598-8B1E-754A92F4BE1C}" xr6:coauthVersionLast="47" xr6:coauthVersionMax="47" xr10:uidLastSave="{00000000-0000-0000-0000-000000000000}"/>
  <bookViews>
    <workbookView xWindow="-120" yWindow="-120" windowWidth="29040" windowHeight="15990" xr2:uid="{53F4F2DC-954B-47DD-9EF6-B21CD1509A32}"/>
  </bookViews>
  <sheets>
    <sheet name="07 programa" sheetId="2" r:id="rId1"/>
    <sheet name="Asignavimų šaltinia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2" i="2" l="1"/>
  <c r="M142" i="2"/>
  <c r="N142" i="2"/>
  <c r="O142" i="2"/>
  <c r="P142" i="2"/>
  <c r="K142" i="2"/>
  <c r="L84" i="2" l="1"/>
  <c r="M84" i="2"/>
  <c r="N84" i="2"/>
  <c r="O84" i="2"/>
  <c r="P84" i="2"/>
  <c r="K84" i="2"/>
  <c r="L82" i="2"/>
  <c r="M82" i="2"/>
  <c r="N82" i="2"/>
  <c r="O82" i="2"/>
  <c r="P82" i="2"/>
  <c r="K82" i="2"/>
  <c r="L81" i="2"/>
  <c r="M81" i="2"/>
  <c r="N81" i="2"/>
  <c r="O81" i="2"/>
  <c r="P81" i="2"/>
  <c r="K81" i="2"/>
  <c r="L45" i="2"/>
  <c r="M45" i="2"/>
  <c r="N45" i="2"/>
  <c r="O45" i="2"/>
  <c r="P45" i="2"/>
  <c r="K45" i="2"/>
  <c r="K41" i="2" l="1"/>
  <c r="K46" i="2" s="1"/>
  <c r="L41" i="2"/>
  <c r="L46" i="2" s="1"/>
  <c r="M41" i="2"/>
  <c r="M46" i="2" s="1"/>
  <c r="N41" i="2"/>
  <c r="N46" i="2" s="1"/>
  <c r="O41" i="2"/>
  <c r="O46" i="2" s="1"/>
  <c r="P41" i="2"/>
  <c r="P46" i="2" s="1"/>
  <c r="P141" i="2" l="1"/>
  <c r="O141" i="2"/>
  <c r="N141" i="2"/>
  <c r="M141" i="2"/>
  <c r="L141" i="2"/>
  <c r="K141" i="2"/>
  <c r="P139" i="2"/>
  <c r="O139" i="2"/>
  <c r="N139" i="2"/>
  <c r="M139" i="2"/>
  <c r="L139" i="2"/>
  <c r="K139" i="2"/>
  <c r="M143" i="2" l="1"/>
  <c r="M144" i="2" s="1"/>
  <c r="K143" i="2"/>
  <c r="K144" i="2" s="1"/>
  <c r="O143" i="2"/>
  <c r="O144" i="2" s="1"/>
  <c r="L143" i="2"/>
  <c r="L144" i="2" s="1"/>
  <c r="P143" i="2"/>
  <c r="P144" i="2" s="1"/>
  <c r="N143" i="2"/>
  <c r="N144" i="2" s="1"/>
  <c r="P121" i="2"/>
  <c r="O121" i="2"/>
  <c r="N121" i="2"/>
  <c r="M121" i="2"/>
  <c r="L121" i="2"/>
  <c r="K121" i="2"/>
  <c r="P119" i="2"/>
  <c r="O119" i="2"/>
  <c r="N119" i="2"/>
  <c r="M119" i="2"/>
  <c r="L119" i="2"/>
  <c r="K119" i="2"/>
  <c r="P115" i="2"/>
  <c r="O115" i="2"/>
  <c r="N115" i="2"/>
  <c r="M115" i="2"/>
  <c r="L115" i="2"/>
  <c r="K115" i="2"/>
  <c r="P111" i="2"/>
  <c r="O111" i="2"/>
  <c r="N111" i="2"/>
  <c r="M111" i="2"/>
  <c r="L111" i="2"/>
  <c r="K111" i="2"/>
  <c r="P106" i="2"/>
  <c r="O106" i="2"/>
  <c r="N106" i="2"/>
  <c r="M106" i="2"/>
  <c r="L106" i="2"/>
  <c r="K106" i="2"/>
  <c r="P100" i="2"/>
  <c r="P101" i="2" s="1"/>
  <c r="O100" i="2"/>
  <c r="O101" i="2" s="1"/>
  <c r="N100" i="2"/>
  <c r="N101" i="2" s="1"/>
  <c r="M100" i="2"/>
  <c r="M101" i="2" s="1"/>
  <c r="L100" i="2"/>
  <c r="L101" i="2" s="1"/>
  <c r="K100" i="2"/>
  <c r="K101" i="2" s="1"/>
  <c r="P90" i="2"/>
  <c r="P91" i="2" s="1"/>
  <c r="O90" i="2"/>
  <c r="O91" i="2" s="1"/>
  <c r="N90" i="2"/>
  <c r="N91" i="2" s="1"/>
  <c r="M90" i="2"/>
  <c r="M91" i="2" s="1"/>
  <c r="L90" i="2"/>
  <c r="L91" i="2" s="1"/>
  <c r="K90" i="2"/>
  <c r="K91" i="2" s="1"/>
  <c r="P78" i="2"/>
  <c r="O78" i="2"/>
  <c r="N78" i="2"/>
  <c r="M78" i="2"/>
  <c r="L78" i="2"/>
  <c r="K78" i="2"/>
  <c r="P75" i="2"/>
  <c r="O75" i="2"/>
  <c r="N75" i="2"/>
  <c r="M75" i="2"/>
  <c r="L75" i="2"/>
  <c r="K75" i="2"/>
  <c r="P73" i="2"/>
  <c r="O73" i="2"/>
  <c r="N73" i="2"/>
  <c r="M73" i="2"/>
  <c r="L73" i="2"/>
  <c r="K73" i="2"/>
  <c r="P70" i="2"/>
  <c r="O70" i="2"/>
  <c r="N70" i="2"/>
  <c r="M70" i="2"/>
  <c r="L70" i="2"/>
  <c r="K70" i="2"/>
  <c r="P63" i="2"/>
  <c r="O63" i="2"/>
  <c r="N63" i="2"/>
  <c r="M63" i="2"/>
  <c r="L63" i="2"/>
  <c r="K63" i="2"/>
  <c r="P59" i="2"/>
  <c r="P60" i="2" s="1"/>
  <c r="O59" i="2"/>
  <c r="O60" i="2" s="1"/>
  <c r="N59" i="2"/>
  <c r="N60" i="2" s="1"/>
  <c r="M59" i="2"/>
  <c r="M60" i="2" s="1"/>
  <c r="L59" i="2"/>
  <c r="L60" i="2" s="1"/>
  <c r="K59" i="2"/>
  <c r="K60" i="2" s="1"/>
  <c r="P55" i="2"/>
  <c r="P56" i="2" s="1"/>
  <c r="O55" i="2"/>
  <c r="O56" i="2" s="1"/>
  <c r="N55" i="2"/>
  <c r="N56" i="2" s="1"/>
  <c r="M55" i="2"/>
  <c r="M56" i="2" s="1"/>
  <c r="L55" i="2"/>
  <c r="L56" i="2" s="1"/>
  <c r="K55" i="2"/>
  <c r="K56" i="2" s="1"/>
  <c r="P33" i="2"/>
  <c r="O33" i="2"/>
  <c r="N33" i="2"/>
  <c r="M33" i="2"/>
  <c r="L33" i="2"/>
  <c r="K33" i="2"/>
  <c r="P29" i="2"/>
  <c r="O29" i="2"/>
  <c r="N29" i="2"/>
  <c r="M29" i="2"/>
  <c r="L29" i="2"/>
  <c r="K29" i="2"/>
  <c r="P23" i="2"/>
  <c r="P24" i="2" s="1"/>
  <c r="O23" i="2"/>
  <c r="O24" i="2" s="1"/>
  <c r="N23" i="2"/>
  <c r="N24" i="2" s="1"/>
  <c r="M23" i="2"/>
  <c r="M24" i="2" s="1"/>
  <c r="L23" i="2"/>
  <c r="L24" i="2" s="1"/>
  <c r="K23" i="2"/>
  <c r="K24" i="2" s="1"/>
  <c r="P12" i="2"/>
  <c r="P13" i="2" s="1"/>
  <c r="P14" i="2" s="1"/>
  <c r="O12" i="2"/>
  <c r="O13" i="2" s="1"/>
  <c r="O14" i="2" s="1"/>
  <c r="N12" i="2"/>
  <c r="N13" i="2" s="1"/>
  <c r="N14" i="2" s="1"/>
  <c r="M12" i="2"/>
  <c r="M13" i="2" s="1"/>
  <c r="M14" i="2" s="1"/>
  <c r="L12" i="2"/>
  <c r="L13" i="2" s="1"/>
  <c r="L14" i="2" s="1"/>
  <c r="K12" i="2"/>
  <c r="K13" i="2" s="1"/>
  <c r="K14" i="2" s="1"/>
  <c r="M92" i="2" l="1"/>
  <c r="L92" i="2"/>
  <c r="P92" i="2"/>
  <c r="N92" i="2"/>
  <c r="K92" i="2"/>
  <c r="O92" i="2"/>
  <c r="K64" i="2"/>
  <c r="O64" i="2"/>
  <c r="L64" i="2"/>
  <c r="P64" i="2"/>
  <c r="M64" i="2"/>
  <c r="N64" i="2"/>
  <c r="L122" i="2"/>
  <c r="L123" i="2" s="1"/>
  <c r="M34" i="2"/>
  <c r="M35" i="2" s="1"/>
  <c r="M47" i="2"/>
  <c r="L34" i="2"/>
  <c r="L35" i="2" s="1"/>
  <c r="P34" i="2"/>
  <c r="P35" i="2" s="1"/>
  <c r="L47" i="2"/>
  <c r="P47" i="2"/>
  <c r="K34" i="2"/>
  <c r="K35" i="2" s="1"/>
  <c r="O34" i="2"/>
  <c r="O35" i="2" s="1"/>
  <c r="K47" i="2"/>
  <c r="O47" i="2"/>
  <c r="N122" i="2"/>
  <c r="N123" i="2" s="1"/>
  <c r="K122" i="2"/>
  <c r="K123" i="2" s="1"/>
  <c r="O122" i="2"/>
  <c r="O123" i="2" s="1"/>
  <c r="P122" i="2"/>
  <c r="P123" i="2" s="1"/>
  <c r="N34" i="2"/>
  <c r="N35" i="2" s="1"/>
  <c r="N47" i="2"/>
  <c r="M122" i="2"/>
  <c r="M123" i="2" s="1"/>
  <c r="L124" i="2" l="1"/>
  <c r="L125" i="2" s="1"/>
  <c r="O124" i="2"/>
  <c r="O125" i="2" s="1"/>
  <c r="M124" i="2"/>
  <c r="M125" i="2" s="1"/>
  <c r="P124" i="2"/>
  <c r="P125" i="2" s="1"/>
  <c r="K124" i="2"/>
  <c r="K125" i="2" s="1"/>
  <c r="N124" i="2"/>
  <c r="N125" i="2" s="1"/>
</calcChain>
</file>

<file path=xl/sharedStrings.xml><?xml version="1.0" encoding="utf-8"?>
<sst xmlns="http://schemas.openxmlformats.org/spreadsheetml/2006/main" count="491" uniqueCount="191">
  <si>
    <t>Programos kodas</t>
  </si>
  <si>
    <t>Strateginis tikslas (pagal SPP prioritetus)</t>
  </si>
  <si>
    <t>Programos tikslo kodas</t>
  </si>
  <si>
    <t>Uždaivinio kodas</t>
  </si>
  <si>
    <t>Priemonės kodas</t>
  </si>
  <si>
    <t>Veiklos pavadinimas</t>
  </si>
  <si>
    <t>Veiklos vykdytojo kodas</t>
  </si>
  <si>
    <t>Veiklos kodas biudžete</t>
  </si>
  <si>
    <t>Atitikmuo SPP (uždaviniai, priemonės)</t>
  </si>
  <si>
    <t>Finansavimo šaltinis</t>
  </si>
  <si>
    <t>2024 m. lėšų poreikis</t>
  </si>
  <si>
    <t>Produkto kriterijus</t>
  </si>
  <si>
    <t>Iš viso</t>
  </si>
  <si>
    <t>Išlaidoms</t>
  </si>
  <si>
    <t>turtui įsigyti ir finansiniams įsipareigojimams įvykdyti</t>
  </si>
  <si>
    <t>Pavadinimas</t>
  </si>
  <si>
    <t>planas</t>
  </si>
  <si>
    <t>Iš jų darbo užmokesčiui</t>
  </si>
  <si>
    <t>2023 m.</t>
  </si>
  <si>
    <t>2024 m.</t>
  </si>
  <si>
    <t>07</t>
  </si>
  <si>
    <t>Investicijų ir verslo rėmimo programa</t>
  </si>
  <si>
    <t>01</t>
  </si>
  <si>
    <t>Programos tikslas: Investicijas ir konkurencingumą skatinančios ekonominės aplinkos kūrimas</t>
  </si>
  <si>
    <t>Programos uždavinys: Gerinti verslo paramos bei informavimo sistema</t>
  </si>
  <si>
    <t>Smulkaus verslo subjektų rėmimas</t>
  </si>
  <si>
    <t>2</t>
  </si>
  <si>
    <t>04.07.05.01</t>
  </si>
  <si>
    <t>1.2.2.</t>
  </si>
  <si>
    <t>SB</t>
  </si>
  <si>
    <t>Paramą gavusių smulkaus verslo subjektų skaičius</t>
  </si>
  <si>
    <t>Iš viso:</t>
  </si>
  <si>
    <t>Iš viso uždaviniui:</t>
  </si>
  <si>
    <t>Iš viso tikslui:</t>
  </si>
  <si>
    <t>02</t>
  </si>
  <si>
    <t>Programos tikslai:Socialinės atsakomybės užtikrinimas; Gyventojų sveikatos išsaugojimas ir stiprinimas</t>
  </si>
  <si>
    <t>Programos uždaviniai: Gerinti socialinių paslaugų infrastruktūrą; Modernizuoti ir optimizuoti sveikatos priežiūros įstaigų infrastruktūrą</t>
  </si>
  <si>
    <t>Sveikatos priežiūros paslaugų ir infrastruktūros plėtra</t>
  </si>
  <si>
    <t>7</t>
  </si>
  <si>
    <t>2.4.</t>
  </si>
  <si>
    <t>Priemonių, gerinančių ambulatorinių sveikatos priežiūros paslaugų prieinamumą tuberkulioze sergantiems asmenims, įgyvendinimas Pasvalio rajone</t>
  </si>
  <si>
    <t>1</t>
  </si>
  <si>
    <t xml:space="preserve">07.04.01.02 </t>
  </si>
  <si>
    <t>2.4.1.</t>
  </si>
  <si>
    <t>Paslaugų gavėjų skaičius</t>
  </si>
  <si>
    <t>VB</t>
  </si>
  <si>
    <t>W</t>
  </si>
  <si>
    <t>E</t>
  </si>
  <si>
    <t>ES</t>
  </si>
  <si>
    <t>Viso:</t>
  </si>
  <si>
    <t>Socialinių paslaugų ir infrastruktūros plėtra</t>
  </si>
  <si>
    <t>2.3.</t>
  </si>
  <si>
    <t>Pasvalio rajono bendruomeniniai šeimos namai</t>
  </si>
  <si>
    <t xml:space="preserve">10.04.01.01 </t>
  </si>
  <si>
    <t>2.3.4.</t>
  </si>
  <si>
    <t>Įgyvendintų projektų skaičius</t>
  </si>
  <si>
    <t>7; 1</t>
  </si>
  <si>
    <t>Vaikų dienos centrų lankytojų skaičius</t>
  </si>
  <si>
    <t>Įsigytų būstų skaičius</t>
  </si>
  <si>
    <t xml:space="preserve"> </t>
  </si>
  <si>
    <t>Iš viso uždaviniams:</t>
  </si>
  <si>
    <t>Programos uždavinys: Tobulinti ugdymo(-si) infrastruktūrą, aplinką ir materialinę bazę, diegti inovacijas</t>
  </si>
  <si>
    <t>Švietimo įstaigų paslaugų ir infrastruktūros plėtra</t>
  </si>
  <si>
    <t>2.1.</t>
  </si>
  <si>
    <t>Pasvalio lopšelio-darželio "Žilvitis" modernizavimas</t>
  </si>
  <si>
    <t xml:space="preserve">09.01.01.01 </t>
  </si>
  <si>
    <t>2.1.1.</t>
  </si>
  <si>
    <t>Atnaujintos ikimokyklinio ir / ar priešmokyklinio ugdymo grupės</t>
  </si>
  <si>
    <t>7; 11</t>
  </si>
  <si>
    <t>Z</t>
  </si>
  <si>
    <t>03</t>
  </si>
  <si>
    <t>Programos uždaviniai: Modernizuoti rajono susiekimo infrastruktūrą; Įrengti darnaus judumo sistemų funkcionavimui būtiną fizinę bei intelektinę infrastruktūrą</t>
  </si>
  <si>
    <t>Kelių transporto infrastruktūros ir viešųjų erdvių plėtra, kontrolė ir priežiūra</t>
  </si>
  <si>
    <t xml:space="preserve"> 3.1.1.</t>
  </si>
  <si>
    <t>Pasvalio rajono Pervalkų k. Ežero g. (123318) dalies kapitalinis remontas</t>
  </si>
  <si>
    <t xml:space="preserve"> 04.05.01.02</t>
  </si>
  <si>
    <t>3.1.1.</t>
  </si>
  <si>
    <t>Rekonstruoto ir(arba) kuriam atliktas kapitalinis remontas kelio (-ių) ir (arba) jo ruožo, ir (arba) gatvės ilgis, km</t>
  </si>
  <si>
    <t>Regiono judumo didinimas plėtojant regionų jungtis (Via Baltica)</t>
  </si>
  <si>
    <t xml:space="preserve"> 3.1.2</t>
  </si>
  <si>
    <t>Sustojimo ir poilsio aikštelės įrengimas Pasvalyje prie magistralinio kelio Via Baltica</t>
  </si>
  <si>
    <t xml:space="preserve">04.05.01.02 </t>
  </si>
  <si>
    <t>3.1.2.</t>
  </si>
  <si>
    <t>Įrengtų sustojimo ir poilsio aikštelių skaičius</t>
  </si>
  <si>
    <t>04</t>
  </si>
  <si>
    <t xml:space="preserve"> 3.1.2.</t>
  </si>
  <si>
    <t>Saulės elektrinių įrengimas ant visuomeninės paskirties pastatų</t>
  </si>
  <si>
    <t>05</t>
  </si>
  <si>
    <t>Programos uždavinys: Užtikrinti subalansuotą teritorinę ir rajono gyvenamosios aplinkos plėtrą</t>
  </si>
  <si>
    <t>Daugiatiksliai plėtros projektai</t>
  </si>
  <si>
    <t xml:space="preserve">- </t>
  </si>
  <si>
    <t xml:space="preserve">Daugiatiksliai plėtros projektai </t>
  </si>
  <si>
    <t xml:space="preserve"> 04.07.04.01</t>
  </si>
  <si>
    <t>-</t>
  </si>
  <si>
    <t>Investicinių projektų, galimybių studijų ir rinkodaros planų, reikalingų paraiškų teikimui, rengimas</t>
  </si>
  <si>
    <t>Parengtų investicinių projektų, galimybių studijų ir rinkodaros planų skaičius</t>
  </si>
  <si>
    <t>Techninių projektų rengimas ir jų ekspertizė</t>
  </si>
  <si>
    <t>Prengtų techninių projektų/ekspertizių skaičius</t>
  </si>
  <si>
    <t>Joniškėlio dvaro sodybos svirno tvarkybos darbai</t>
  </si>
  <si>
    <t xml:space="preserve">04.07.04.01 </t>
  </si>
  <si>
    <t>1.3.2.</t>
  </si>
  <si>
    <t>Savivaldybės pastato renovacija</t>
  </si>
  <si>
    <t>3.2.2.</t>
  </si>
  <si>
    <t>Renovuotų/atnaujintų pastatų skaičius</t>
  </si>
  <si>
    <t>Ūkio plėtros projektų įgyvendinimas</t>
  </si>
  <si>
    <t xml:space="preserve">04.09.01.01 </t>
  </si>
  <si>
    <t>06</t>
  </si>
  <si>
    <t>Kraštovaizdžio apsauga</t>
  </si>
  <si>
    <t>Joniškėlio dvaro parko pritaikymas turizmui</t>
  </si>
  <si>
    <t>3.3.2.</t>
  </si>
  <si>
    <t>Teritorijų, kuriose įgyvendintos kraštovaizdžio formavimo priemonės, plotas, ha</t>
  </si>
  <si>
    <t>Programos uždaviniai: Modernizuoti ir plėsti vandens tiekimo ir nuotekų šalinimo infrastruktūrą; Gerinti atliekų tvarkymo bei aplinkos išsaugojimo sistemą, vykdyti gyventojų aplinkosauginį švietimą</t>
  </si>
  <si>
    <t>3.2.1.</t>
  </si>
  <si>
    <t xml:space="preserve"> 3.2.1.</t>
  </si>
  <si>
    <t>Geriamojo vandens ir nuotekų tvarkymo sistemų renovavimas ir plėtra</t>
  </si>
  <si>
    <t>Pasvalio rajono Pamažupių I kaimo viešosios infrastruktūros įrengimas</t>
  </si>
  <si>
    <t>Įrengtų objektų skaičius</t>
  </si>
  <si>
    <t>Modernizuoti kultūros ir turizmo (įstaigų) infrastruktūrą bei paslaugas</t>
  </si>
  <si>
    <t>2.2.1.</t>
  </si>
  <si>
    <t xml:space="preserve">Pasvalio kultūros centro pastato rekonstrukcija </t>
  </si>
  <si>
    <t>1.3; 7</t>
  </si>
  <si>
    <t xml:space="preserve"> 08.02.01.08</t>
  </si>
  <si>
    <t>Rekonstruotų objektų skaičius</t>
  </si>
  <si>
    <t>Pasvalio krašto muziejaus rekonstrukcijos II etapas</t>
  </si>
  <si>
    <t>1.2; 7</t>
  </si>
  <si>
    <t xml:space="preserve">08.02.01.02 </t>
  </si>
  <si>
    <t>Modernizuoti kultūros infrastruktūros objektai</t>
  </si>
  <si>
    <t xml:space="preserve">Bibliotekų tinklas patrauklios aplinkos sukūrimui </t>
  </si>
  <si>
    <t>1.1; 7</t>
  </si>
  <si>
    <t xml:space="preserve"> 08.02.01.01</t>
  </si>
  <si>
    <t>2.2.2.</t>
  </si>
  <si>
    <t xml:space="preserve">Joniškėlio kultūros centro rekonstrukcija </t>
  </si>
  <si>
    <t>7;11</t>
  </si>
  <si>
    <t>Iš viso tikslams:</t>
  </si>
  <si>
    <t xml:space="preserve"> ĮGYVENDINAMI PROJEKTAI, KURIE NEĮTRAUKTI Į PANEVĖŽIO REGIONO PLĖTROS PLANĄ (RPPl)</t>
  </si>
  <si>
    <t>09</t>
  </si>
  <si>
    <t>Žmogiškųjų išteklių ir socialinės gerovės plėtros programa</t>
  </si>
  <si>
    <t>Programos tikslas: Gyventojų sveikatos išsaugojimas ir stiprinimas</t>
  </si>
  <si>
    <t>Programos uždaviniai: Sudaryti sąlygas gyventojams stiprinti sveikatą, kurti ir vystyti su visuomenės sveikatos stiprinimu susijusias veiklas</t>
  </si>
  <si>
    <t>07.04.01.02</t>
  </si>
  <si>
    <t>2.4.3.</t>
  </si>
  <si>
    <t>SP</t>
  </si>
  <si>
    <t>Įgyvendinti Pasvalio rajono savivaldybės specialiąją visuomenės Visuomenės sveikatos rėmimo programą</t>
  </si>
  <si>
    <t>1; 9</t>
  </si>
  <si>
    <t>05.06.01.01 07.04.01.02</t>
  </si>
  <si>
    <t>Programos sveikatinimo projektų finansavimas</t>
  </si>
  <si>
    <t>1; 9.4</t>
  </si>
  <si>
    <t>Programos dalyvių skaičius</t>
  </si>
  <si>
    <t>1;9.4</t>
  </si>
  <si>
    <t>Asmenų, dalyvavusių programos veiklose, skaičius</t>
  </si>
  <si>
    <t>Visuomenės sveikatos stebėsenos ataskaitos rekomendacijų priemonių plano įgyvendinimas</t>
  </si>
  <si>
    <t>Asmenų, dalyvavusių veiklose, skaičius</t>
  </si>
  <si>
    <t xml:space="preserve">PASPC projekto „Pasvalio rajono gyventojų sveikatos stiprinimas ir gyventojų kokybės gerinimas" įgyvendinimas </t>
  </si>
  <si>
    <t>PASPC</t>
  </si>
  <si>
    <t>Įgyvendintų priemonių skaičius</t>
  </si>
  <si>
    <t>Pacientų pasitenkinimas suteiktomis paslaugomis, proc.</t>
  </si>
  <si>
    <t>Gyventojų sveikatos stiprinimas bei ligų prevencijos vykdymas</t>
  </si>
  <si>
    <t xml:space="preserve">2023–2025 M. PASVALIO RAJONO SAVIVALDYBĖS  </t>
  </si>
  <si>
    <t>2023 metų faktiškai skirtas finansavimas (biudžetas), iš jo:</t>
  </si>
  <si>
    <t>2025 m. lėšų poreikis</t>
  </si>
  <si>
    <t>2025 m.</t>
  </si>
  <si>
    <t>Bendruomeninių vaikų globos namų steigimas  ir vaikų dienos centrų tinklo plėtra Pasvalio rajono savivaldybėje</t>
  </si>
  <si>
    <t>Plėtoti žaliąją infrastruktūrą</t>
  </si>
  <si>
    <t>Programos uždaviniai: Įveiklinti kultūros paslaugų infrastruktūrą turizmui, švietimui, kultūrai, kitoms viešosioms paslaugoms ir ekonominei veikla;</t>
  </si>
  <si>
    <t>Joniškėlio oficinos rekonstrukcijos darbai</t>
  </si>
  <si>
    <t xml:space="preserve"> 08.06.01.01</t>
  </si>
  <si>
    <t>Įrengtų saulės įrengimų skaičius</t>
  </si>
  <si>
    <t xml:space="preserve">2 PRIORITETAS. AUKŠTA GYVENIMO KOKYBĖ SOCIALIAI ATSAKINGAME IR PILIETIŠKAME RAJONE </t>
  </si>
  <si>
    <t>Vaikų dantų profilaktikos 2023-2025 m. programa</t>
  </si>
  <si>
    <t>Pasvalio rajono savivaldybės priklausomybę sukeliančių medžiagų, smurto artimoje aplinkoje ir savižudybių prevencijos, lygių galimybių, lyčių lygybės 2023-2027 m. programa.</t>
  </si>
  <si>
    <t>Svalios progimnazijos ir Lėvens pagrindinės mokyklosstadionų įrengimas</t>
  </si>
  <si>
    <t xml:space="preserve"> 09.02.01.01</t>
  </si>
  <si>
    <t>VIP</t>
  </si>
  <si>
    <t>Investicinių projektų kofinansavimas</t>
  </si>
  <si>
    <t>ASIGNAVIMŲ ŠALTINIŲ SĄRAŠAS</t>
  </si>
  <si>
    <t>Trumpinys</t>
  </si>
  <si>
    <t>Reikšmė</t>
  </si>
  <si>
    <t>Savivaldybės savarankiškoms funkcijoms finansuoti</t>
  </si>
  <si>
    <t>SB(TD)</t>
  </si>
  <si>
    <t>Savivaldybės savarankiškoms funkcijoms finansuoti (Tikslinė dotacija)</t>
  </si>
  <si>
    <t>D</t>
  </si>
  <si>
    <t>Valstybinėms (perduotoms savivaldybėms) funkcijoms finansuoti</t>
  </si>
  <si>
    <t xml:space="preserve"> Valstybės biudžeto lėšos</t>
  </si>
  <si>
    <t>Planuojamos gauti ES paramos lėšos</t>
  </si>
  <si>
    <t>Teikiamoms paslaugoms finansuoti</t>
  </si>
  <si>
    <t>Valstybės investicijų lėšos</t>
  </si>
  <si>
    <t>Paskolos</t>
  </si>
  <si>
    <t>ML</t>
  </si>
  <si>
    <t>Mokinio krepšeliui finansuoti</t>
  </si>
  <si>
    <t>W/E</t>
  </si>
  <si>
    <t>Projektų, finansuojamų iš ES lėšų, vykdymui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</si>
</sst>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(* #,##0.00_);_(* \(#,##0.00\);_(* &quot;-&quot;??_);_(@_)"/>
    <numFmt numFmtId="167" formatCode="0.000"/>
  </numFmts>
  <fonts count="16" x14ac:knownFonts="1"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7"/>
      <color theme="1"/>
      <name val="Times New Roman"/>
      <family val="1"/>
    </font>
    <font>
      <b/>
      <sz val="7"/>
      <name val="Times New Roman"/>
      <family val="1"/>
      <charset val="186"/>
    </font>
    <font>
      <sz val="11"/>
      <color rgb="FF7030A0"/>
      <name val="Calibri"/>
      <family val="2"/>
      <charset val="186"/>
      <scheme val="minor"/>
    </font>
    <font>
      <i/>
      <sz val="7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4" fillId="0" borderId="67" applyNumberFormat="0" applyFill="0" applyAlignment="0" applyProtection="0"/>
  </cellStyleXfs>
  <cellXfs count="475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0" xfId="1" applyFont="1" applyBorder="1" applyAlignment="1">
      <alignment horizontal="center" vertical="center" textRotation="90" wrapTex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0" fontId="8" fillId="0" borderId="0" xfId="0" applyFont="1"/>
    <xf numFmtId="49" fontId="7" fillId="3" borderId="27" xfId="1" applyNumberFormat="1" applyFont="1" applyFill="1" applyBorder="1" applyAlignment="1">
      <alignment horizontal="center" vertical="center"/>
    </xf>
    <xf numFmtId="49" fontId="7" fillId="4" borderId="29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9" fontId="7" fillId="4" borderId="31" xfId="1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4" borderId="9" xfId="1" applyNumberFormat="1" applyFont="1" applyFill="1" applyBorder="1" applyAlignment="1">
      <alignment horizontal="center" vertical="center"/>
    </xf>
    <xf numFmtId="49" fontId="7" fillId="5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left" vertical="center" wrapText="1"/>
    </xf>
    <xf numFmtId="49" fontId="5" fillId="6" borderId="9" xfId="2" applyNumberFormat="1" applyFont="1" applyFill="1" applyBorder="1" applyAlignment="1">
      <alignment horizontal="center" vertical="center" wrapText="1"/>
    </xf>
    <xf numFmtId="49" fontId="5" fillId="6" borderId="31" xfId="2" applyNumberFormat="1" applyFont="1" applyFill="1" applyBorder="1" applyAlignment="1">
      <alignment horizontal="center" vertical="center" wrapText="1"/>
    </xf>
    <xf numFmtId="164" fontId="5" fillId="0" borderId="31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165" fontId="5" fillId="6" borderId="33" xfId="1" applyNumberFormat="1" applyFont="1" applyFill="1" applyBorder="1" applyAlignment="1">
      <alignment horizontal="center" vertical="center"/>
    </xf>
    <xf numFmtId="165" fontId="5" fillId="6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Border="1" applyAlignment="1">
      <alignment horizontal="left" vertical="center" wrapText="1"/>
    </xf>
    <xf numFmtId="1" fontId="5" fillId="6" borderId="31" xfId="3" applyNumberFormat="1" applyFont="1" applyFill="1" applyBorder="1" applyAlignment="1">
      <alignment horizontal="center" vertical="center"/>
    </xf>
    <xf numFmtId="1" fontId="5" fillId="6" borderId="34" xfId="3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7" fillId="3" borderId="20" xfId="1" applyNumberFormat="1" applyFont="1" applyFill="1" applyBorder="1" applyAlignment="1">
      <alignment horizontal="center" vertical="center"/>
    </xf>
    <xf numFmtId="49" fontId="7" fillId="4" borderId="20" xfId="1" applyNumberFormat="1" applyFont="1" applyFill="1" applyBorder="1" applyAlignment="1">
      <alignment horizontal="center" vertical="center"/>
    </xf>
    <xf numFmtId="49" fontId="7" fillId="5" borderId="20" xfId="1" applyNumberFormat="1" applyFont="1" applyFill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5" fillId="6" borderId="20" xfId="2" applyNumberFormat="1" applyFont="1" applyFill="1" applyBorder="1" applyAlignment="1">
      <alignment horizontal="center" vertical="center" wrapText="1"/>
    </xf>
    <xf numFmtId="49" fontId="5" fillId="6" borderId="35" xfId="2" applyNumberFormat="1" applyFont="1" applyFill="1" applyBorder="1" applyAlignment="1">
      <alignment horizontal="center" vertical="center" wrapText="1"/>
    </xf>
    <xf numFmtId="164" fontId="7" fillId="7" borderId="20" xfId="3" applyNumberFormat="1" applyFont="1" applyFill="1" applyBorder="1" applyAlignment="1">
      <alignment horizontal="center" vertical="center"/>
    </xf>
    <xf numFmtId="165" fontId="7" fillId="7" borderId="20" xfId="3" applyNumberFormat="1" applyFont="1" applyFill="1" applyBorder="1" applyAlignment="1">
      <alignment horizontal="center" vertical="center"/>
    </xf>
    <xf numFmtId="165" fontId="7" fillId="7" borderId="36" xfId="3" applyNumberFormat="1" applyFont="1" applyFill="1" applyBorder="1" applyAlignment="1">
      <alignment horizontal="center" vertical="center"/>
    </xf>
    <xf numFmtId="165" fontId="7" fillId="7" borderId="37" xfId="3" applyNumberFormat="1" applyFont="1" applyFill="1" applyBorder="1" applyAlignment="1">
      <alignment horizontal="center" vertical="center"/>
    </xf>
    <xf numFmtId="49" fontId="5" fillId="0" borderId="37" xfId="1" applyNumberFormat="1" applyFont="1" applyBorder="1" applyAlignment="1">
      <alignment vertical="center" wrapText="1"/>
    </xf>
    <xf numFmtId="1" fontId="5" fillId="6" borderId="20" xfId="3" applyNumberFormat="1" applyFont="1" applyFill="1" applyBorder="1" applyAlignment="1">
      <alignment vertical="center"/>
    </xf>
    <xf numFmtId="1" fontId="5" fillId="6" borderId="21" xfId="3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7" fillId="3" borderId="38" xfId="1" applyNumberFormat="1" applyFont="1" applyFill="1" applyBorder="1" applyAlignment="1">
      <alignment horizontal="center" vertical="center"/>
    </xf>
    <xf numFmtId="49" fontId="6" fillId="5" borderId="39" xfId="0" applyNumberFormat="1" applyFont="1" applyFill="1" applyBorder="1" applyAlignment="1">
      <alignment horizontal="center" vertical="center"/>
    </xf>
    <xf numFmtId="165" fontId="7" fillId="5" borderId="23" xfId="1" applyNumberFormat="1" applyFont="1" applyFill="1" applyBorder="1" applyAlignment="1">
      <alignment horizontal="center" vertical="center"/>
    </xf>
    <xf numFmtId="164" fontId="7" fillId="5" borderId="40" xfId="1" applyNumberFormat="1" applyFont="1" applyFill="1" applyBorder="1" applyAlignment="1">
      <alignment horizontal="center" vertical="center"/>
    </xf>
    <xf numFmtId="164" fontId="7" fillId="5" borderId="27" xfId="1" applyNumberFormat="1" applyFont="1" applyFill="1" applyBorder="1" applyAlignment="1">
      <alignment horizontal="center" vertical="center"/>
    </xf>
    <xf numFmtId="164" fontId="7" fillId="5" borderId="35" xfId="1" applyNumberFormat="1" applyFont="1" applyFill="1" applyBorder="1" applyAlignment="1">
      <alignment horizontal="center" vertical="center"/>
    </xf>
    <xf numFmtId="164" fontId="7" fillId="5" borderId="41" xfId="1" applyNumberFormat="1" applyFont="1" applyFill="1" applyBorder="1" applyAlignment="1">
      <alignment horizontal="center" vertical="center"/>
    </xf>
    <xf numFmtId="49" fontId="6" fillId="4" borderId="39" xfId="0" applyNumberFormat="1" applyFont="1" applyFill="1" applyBorder="1" applyAlignment="1">
      <alignment horizontal="center" vertical="center"/>
    </xf>
    <xf numFmtId="165" fontId="7" fillId="4" borderId="23" xfId="1" applyNumberFormat="1" applyFont="1" applyFill="1" applyBorder="1" applyAlignment="1">
      <alignment horizontal="center" vertical="center"/>
    </xf>
    <xf numFmtId="164" fontId="7" fillId="4" borderId="40" xfId="1" applyNumberFormat="1" applyFont="1" applyFill="1" applyBorder="1" applyAlignment="1">
      <alignment horizontal="center" vertical="center"/>
    </xf>
    <xf numFmtId="164" fontId="7" fillId="4" borderId="27" xfId="1" applyNumberFormat="1" applyFont="1" applyFill="1" applyBorder="1" applyAlignment="1">
      <alignment horizontal="center" vertical="center"/>
    </xf>
    <xf numFmtId="164" fontId="7" fillId="4" borderId="35" xfId="1" applyNumberFormat="1" applyFont="1" applyFill="1" applyBorder="1" applyAlignment="1">
      <alignment horizontal="center" vertical="center"/>
    </xf>
    <xf numFmtId="164" fontId="7" fillId="4" borderId="41" xfId="1" applyNumberFormat="1" applyFont="1" applyFill="1" applyBorder="1" applyAlignment="1">
      <alignment horizontal="center" vertical="center"/>
    </xf>
    <xf numFmtId="49" fontId="7" fillId="3" borderId="42" xfId="1" applyNumberFormat="1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49" fontId="7" fillId="3" borderId="43" xfId="1" applyNumberFormat="1" applyFont="1" applyFill="1" applyBorder="1" applyAlignment="1">
      <alignment horizontal="center" vertical="center"/>
    </xf>
    <xf numFmtId="49" fontId="7" fillId="4" borderId="43" xfId="1" applyNumberFormat="1" applyFont="1" applyFill="1" applyBorder="1" applyAlignment="1">
      <alignment horizontal="center" vertical="center"/>
    </xf>
    <xf numFmtId="49" fontId="7" fillId="5" borderId="43" xfId="1" applyNumberFormat="1" applyFont="1" applyFill="1" applyBorder="1" applyAlignment="1">
      <alignment horizontal="center" vertical="center"/>
    </xf>
    <xf numFmtId="49" fontId="7" fillId="0" borderId="43" xfId="1" applyNumberFormat="1" applyFont="1" applyBorder="1" applyAlignment="1">
      <alignment horizontal="center" vertical="center"/>
    </xf>
    <xf numFmtId="164" fontId="7" fillId="0" borderId="43" xfId="1" applyNumberFormat="1" applyFont="1" applyBorder="1" applyAlignment="1">
      <alignment horizontal="left" vertical="center" wrapText="1"/>
    </xf>
    <xf numFmtId="49" fontId="5" fillId="6" borderId="43" xfId="2" applyNumberFormat="1" applyFont="1" applyFill="1" applyBorder="1" applyAlignment="1">
      <alignment horizontal="center" vertical="center" wrapText="1"/>
    </xf>
    <xf numFmtId="164" fontId="5" fillId="6" borderId="43" xfId="1" applyNumberFormat="1" applyFont="1" applyFill="1" applyBorder="1" applyAlignment="1">
      <alignment horizontal="center" vertical="center"/>
    </xf>
    <xf numFmtId="165" fontId="5" fillId="0" borderId="43" xfId="1" applyNumberFormat="1" applyFont="1" applyBorder="1" applyAlignment="1">
      <alignment horizontal="center" vertical="center"/>
    </xf>
    <xf numFmtId="165" fontId="5" fillId="0" borderId="44" xfId="1" applyNumberFormat="1" applyFont="1" applyBorder="1" applyAlignment="1">
      <alignment horizontal="center" vertical="center"/>
    </xf>
    <xf numFmtId="165" fontId="5" fillId="6" borderId="45" xfId="1" applyNumberFormat="1" applyFont="1" applyFill="1" applyBorder="1" applyAlignment="1">
      <alignment horizontal="center" vertical="center"/>
    </xf>
    <xf numFmtId="165" fontId="5" fillId="6" borderId="44" xfId="1" applyNumberFormat="1" applyFont="1" applyFill="1" applyBorder="1" applyAlignment="1">
      <alignment horizontal="center" vertical="center"/>
    </xf>
    <xf numFmtId="49" fontId="5" fillId="0" borderId="45" xfId="1" applyNumberFormat="1" applyFont="1" applyBorder="1" applyAlignment="1">
      <alignment horizontal="left" vertical="center" wrapText="1"/>
    </xf>
    <xf numFmtId="1" fontId="5" fillId="6" borderId="43" xfId="3" applyNumberFormat="1" applyFont="1" applyFill="1" applyBorder="1" applyAlignment="1">
      <alignment horizontal="center" vertical="center"/>
    </xf>
    <xf numFmtId="1" fontId="5" fillId="6" borderId="44" xfId="3" applyNumberFormat="1" applyFont="1" applyFill="1" applyBorder="1" applyAlignment="1">
      <alignment horizontal="center" vertical="center"/>
    </xf>
    <xf numFmtId="0" fontId="0" fillId="0" borderId="14" xfId="0" applyBorder="1"/>
    <xf numFmtId="49" fontId="7" fillId="3" borderId="15" xfId="1" applyNumberFormat="1" applyFont="1" applyFill="1" applyBorder="1" applyAlignment="1">
      <alignment horizontal="center" vertical="center"/>
    </xf>
    <xf numFmtId="49" fontId="7" fillId="4" borderId="15" xfId="1" applyNumberFormat="1" applyFont="1" applyFill="1" applyBorder="1" applyAlignment="1">
      <alignment horizontal="center" vertical="center"/>
    </xf>
    <xf numFmtId="49" fontId="7" fillId="5" borderId="15" xfId="1" applyNumberFormat="1" applyFont="1" applyFill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164" fontId="9" fillId="0" borderId="46" xfId="1" applyNumberFormat="1" applyFont="1" applyBorder="1" applyAlignment="1">
      <alignment horizontal="left" vertical="center" wrapText="1"/>
    </xf>
    <xf numFmtId="49" fontId="5" fillId="6" borderId="15" xfId="2" applyNumberFormat="1" applyFont="1" applyFill="1" applyBorder="1" applyAlignment="1">
      <alignment horizontal="center" vertical="center" wrapText="1"/>
    </xf>
    <xf numFmtId="164" fontId="5" fillId="0" borderId="46" xfId="1" applyNumberFormat="1" applyFont="1" applyBorder="1" applyAlignment="1">
      <alignment horizontal="center" vertical="center"/>
    </xf>
    <xf numFmtId="165" fontId="5" fillId="0" borderId="46" xfId="1" applyNumberFormat="1" applyFont="1" applyBorder="1" applyAlignment="1">
      <alignment horizontal="center" vertical="center"/>
    </xf>
    <xf numFmtId="165" fontId="5" fillId="0" borderId="47" xfId="1" applyNumberFormat="1" applyFont="1" applyBorder="1" applyAlignment="1">
      <alignment horizontal="center" vertical="center"/>
    </xf>
    <xf numFmtId="165" fontId="5" fillId="6" borderId="48" xfId="1" applyNumberFormat="1" applyFont="1" applyFill="1" applyBorder="1" applyAlignment="1">
      <alignment horizontal="center" vertical="center"/>
    </xf>
    <xf numFmtId="165" fontId="5" fillId="6" borderId="49" xfId="1" applyNumberFormat="1" applyFont="1" applyFill="1" applyBorder="1" applyAlignment="1">
      <alignment horizontal="center" vertical="center"/>
    </xf>
    <xf numFmtId="49" fontId="5" fillId="0" borderId="48" xfId="1" applyNumberFormat="1" applyFont="1" applyBorder="1" applyAlignment="1">
      <alignment horizontal="left" vertical="center" wrapText="1"/>
    </xf>
    <xf numFmtId="1" fontId="5" fillId="6" borderId="46" xfId="3" applyNumberFormat="1" applyFont="1" applyFill="1" applyBorder="1" applyAlignment="1">
      <alignment horizontal="center" vertical="center"/>
    </xf>
    <xf numFmtId="1" fontId="5" fillId="6" borderId="49" xfId="3" applyNumberFormat="1" applyFont="1" applyFill="1" applyBorder="1" applyAlignment="1">
      <alignment horizontal="center" vertical="center"/>
    </xf>
    <xf numFmtId="164" fontId="9" fillId="0" borderId="50" xfId="1" applyNumberFormat="1" applyFont="1" applyBorder="1" applyAlignment="1">
      <alignment horizontal="left" vertical="center" wrapText="1"/>
    </xf>
    <xf numFmtId="164" fontId="5" fillId="0" borderId="15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65" fontId="5" fillId="6" borderId="51" xfId="1" applyNumberFormat="1" applyFont="1" applyFill="1" applyBorder="1" applyAlignment="1">
      <alignment horizontal="center" vertical="center"/>
    </xf>
    <xf numFmtId="165" fontId="5" fillId="6" borderId="16" xfId="1" applyNumberFormat="1" applyFont="1" applyFill="1" applyBorder="1" applyAlignment="1">
      <alignment horizontal="center" vertical="center"/>
    </xf>
    <xf numFmtId="1" fontId="5" fillId="6" borderId="54" xfId="3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vertical="center"/>
    </xf>
    <xf numFmtId="49" fontId="7" fillId="3" borderId="15" xfId="1" applyNumberFormat="1" applyFont="1" applyFill="1" applyBorder="1" applyAlignment="1">
      <alignment vertical="center"/>
    </xf>
    <xf numFmtId="49" fontId="7" fillId="4" borderId="15" xfId="1" applyNumberFormat="1" applyFont="1" applyFill="1" applyBorder="1" applyAlignment="1">
      <alignment vertical="center"/>
    </xf>
    <xf numFmtId="49" fontId="7" fillId="5" borderId="15" xfId="1" applyNumberFormat="1" applyFont="1" applyFill="1" applyBorder="1" applyAlignment="1">
      <alignment vertical="center"/>
    </xf>
    <xf numFmtId="49" fontId="7" fillId="8" borderId="15" xfId="1" applyNumberFormat="1" applyFont="1" applyFill="1" applyBorder="1" applyAlignment="1">
      <alignment vertical="center"/>
    </xf>
    <xf numFmtId="164" fontId="5" fillId="8" borderId="15" xfId="1" applyNumberFormat="1" applyFont="1" applyFill="1" applyBorder="1" applyAlignment="1">
      <alignment vertical="center" wrapText="1"/>
    </xf>
    <xf numFmtId="49" fontId="5" fillId="8" borderId="15" xfId="2" applyNumberFormat="1" applyFont="1" applyFill="1" applyBorder="1" applyAlignment="1">
      <alignment vertical="center" wrapText="1"/>
    </xf>
    <xf numFmtId="164" fontId="5" fillId="8" borderId="15" xfId="3" applyNumberFormat="1" applyFont="1" applyFill="1" applyBorder="1" applyAlignment="1">
      <alignment horizontal="center" vertical="center"/>
    </xf>
    <xf numFmtId="165" fontId="7" fillId="8" borderId="15" xfId="3" applyNumberFormat="1" applyFont="1" applyFill="1" applyBorder="1" applyAlignment="1">
      <alignment horizontal="center" vertical="center"/>
    </xf>
    <xf numFmtId="165" fontId="7" fillId="8" borderId="55" xfId="3" applyNumberFormat="1" applyFont="1" applyFill="1" applyBorder="1" applyAlignment="1">
      <alignment horizontal="center" vertical="center"/>
    </xf>
    <xf numFmtId="165" fontId="7" fillId="8" borderId="17" xfId="3" applyNumberFormat="1" applyFont="1" applyFill="1" applyBorder="1" applyAlignment="1">
      <alignment horizontal="center" vertical="center"/>
    </xf>
    <xf numFmtId="49" fontId="5" fillId="8" borderId="17" xfId="1" applyNumberFormat="1" applyFont="1" applyFill="1" applyBorder="1" applyAlignment="1">
      <alignment horizontal="left" vertical="center" wrapText="1"/>
    </xf>
    <xf numFmtId="1" fontId="5" fillId="8" borderId="15" xfId="3" applyNumberFormat="1" applyFont="1" applyFill="1" applyBorder="1" applyAlignment="1">
      <alignment horizontal="center" vertical="center"/>
    </xf>
    <xf numFmtId="1" fontId="5" fillId="8" borderId="16" xfId="3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vertical="center"/>
    </xf>
    <xf numFmtId="49" fontId="7" fillId="3" borderId="35" xfId="1" applyNumberFormat="1" applyFont="1" applyFill="1" applyBorder="1" applyAlignment="1">
      <alignment vertical="center"/>
    </xf>
    <xf numFmtId="49" fontId="7" fillId="4" borderId="35" xfId="1" applyNumberFormat="1" applyFont="1" applyFill="1" applyBorder="1" applyAlignment="1">
      <alignment vertical="center"/>
    </xf>
    <xf numFmtId="49" fontId="7" fillId="5" borderId="35" xfId="1" applyNumberFormat="1" applyFont="1" applyFill="1" applyBorder="1" applyAlignment="1">
      <alignment vertical="center"/>
    </xf>
    <xf numFmtId="49" fontId="7" fillId="0" borderId="35" xfId="1" applyNumberFormat="1" applyFont="1" applyBorder="1" applyAlignment="1">
      <alignment vertical="center"/>
    </xf>
    <xf numFmtId="164" fontId="5" fillId="6" borderId="35" xfId="1" applyNumberFormat="1" applyFont="1" applyFill="1" applyBorder="1" applyAlignment="1">
      <alignment vertical="center" wrapText="1"/>
    </xf>
    <xf numFmtId="49" fontId="5" fillId="6" borderId="35" xfId="2" applyNumberFormat="1" applyFont="1" applyFill="1" applyBorder="1" applyAlignment="1">
      <alignment vertical="center" wrapText="1"/>
    </xf>
    <xf numFmtId="164" fontId="7" fillId="7" borderId="35" xfId="3" applyNumberFormat="1" applyFont="1" applyFill="1" applyBorder="1" applyAlignment="1">
      <alignment horizontal="center" vertical="center"/>
    </xf>
    <xf numFmtId="165" fontId="7" fillId="7" borderId="35" xfId="3" applyNumberFormat="1" applyFont="1" applyFill="1" applyBorder="1" applyAlignment="1">
      <alignment horizontal="center" vertical="center"/>
    </xf>
    <xf numFmtId="164" fontId="5" fillId="0" borderId="23" xfId="1" applyNumberFormat="1" applyFont="1" applyBorder="1" applyAlignment="1">
      <alignment vertical="center" wrapText="1"/>
    </xf>
    <xf numFmtId="49" fontId="7" fillId="3" borderId="50" xfId="1" applyNumberFormat="1" applyFont="1" applyFill="1" applyBorder="1" applyAlignment="1">
      <alignment horizontal="center" vertical="center"/>
    </xf>
    <xf numFmtId="49" fontId="7" fillId="4" borderId="50" xfId="1" applyNumberFormat="1" applyFont="1" applyFill="1" applyBorder="1" applyAlignment="1">
      <alignment horizontal="center" vertical="center"/>
    </xf>
    <xf numFmtId="49" fontId="7" fillId="5" borderId="50" xfId="1" applyNumberFormat="1" applyFont="1" applyFill="1" applyBorder="1" applyAlignment="1">
      <alignment horizontal="center" vertical="center"/>
    </xf>
    <xf numFmtId="49" fontId="7" fillId="0" borderId="50" xfId="1" applyNumberFormat="1" applyFont="1" applyBorder="1" applyAlignment="1">
      <alignment horizontal="center" vertical="center"/>
    </xf>
    <xf numFmtId="49" fontId="5" fillId="6" borderId="50" xfId="2" applyNumberFormat="1" applyFont="1" applyFill="1" applyBorder="1" applyAlignment="1">
      <alignment horizontal="center" vertical="center" wrapText="1"/>
    </xf>
    <xf numFmtId="165" fontId="5" fillId="0" borderId="49" xfId="1" applyNumberFormat="1" applyFont="1" applyBorder="1" applyAlignment="1">
      <alignment horizontal="center" vertical="center"/>
    </xf>
    <xf numFmtId="165" fontId="5" fillId="6" borderId="56" xfId="1" applyNumberFormat="1" applyFont="1" applyFill="1" applyBorder="1" applyAlignment="1">
      <alignment horizontal="center" vertical="center"/>
    </xf>
    <xf numFmtId="164" fontId="5" fillId="0" borderId="7" xfId="1" applyNumberFormat="1" applyFont="1" applyBorder="1" applyAlignment="1">
      <alignment horizontal="left" vertical="center" wrapText="1"/>
    </xf>
    <xf numFmtId="1" fontId="5" fillId="6" borderId="43" xfId="3" applyNumberFormat="1" applyFont="1" applyFill="1" applyBorder="1" applyAlignment="1">
      <alignment vertical="center"/>
    </xf>
    <xf numFmtId="1" fontId="5" fillId="6" borderId="10" xfId="3" applyNumberFormat="1" applyFont="1" applyFill="1" applyBorder="1" applyAlignment="1">
      <alignment vertical="center"/>
    </xf>
    <xf numFmtId="165" fontId="5" fillId="6" borderId="55" xfId="1" applyNumberFormat="1" applyFont="1" applyFill="1" applyBorder="1" applyAlignment="1">
      <alignment horizontal="center" vertical="center"/>
    </xf>
    <xf numFmtId="49" fontId="5" fillId="8" borderId="45" xfId="1" applyNumberFormat="1" applyFont="1" applyFill="1" applyBorder="1" applyAlignment="1">
      <alignment horizontal="left" vertical="center" wrapText="1"/>
    </xf>
    <xf numFmtId="1" fontId="5" fillId="8" borderId="43" xfId="3" applyNumberFormat="1" applyFont="1" applyFill="1" applyBorder="1" applyAlignment="1">
      <alignment horizontal="center" vertical="center"/>
    </xf>
    <xf numFmtId="1" fontId="5" fillId="8" borderId="54" xfId="3" applyNumberFormat="1" applyFont="1" applyFill="1" applyBorder="1" applyAlignment="1">
      <alignment horizontal="center" vertical="center"/>
    </xf>
    <xf numFmtId="49" fontId="5" fillId="0" borderId="17" xfId="1" applyNumberFormat="1" applyFont="1" applyBorder="1" applyAlignment="1">
      <alignment vertical="center" wrapText="1"/>
    </xf>
    <xf numFmtId="1" fontId="5" fillId="6" borderId="15" xfId="3" applyNumberFormat="1" applyFont="1" applyFill="1" applyBorder="1" applyAlignment="1">
      <alignment horizontal="center" vertical="center"/>
    </xf>
    <xf numFmtId="1" fontId="5" fillId="6" borderId="55" xfId="3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164" fontId="5" fillId="6" borderId="9" xfId="1" applyNumberFormat="1" applyFont="1" applyFill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165" fontId="5" fillId="6" borderId="57" xfId="1" applyNumberFormat="1" applyFont="1" applyFill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/>
    </xf>
    <xf numFmtId="164" fontId="5" fillId="6" borderId="46" xfId="1" applyNumberFormat="1" applyFont="1" applyFill="1" applyBorder="1" applyAlignment="1">
      <alignment horizontal="center" vertical="center"/>
    </xf>
    <xf numFmtId="164" fontId="5" fillId="6" borderId="15" xfId="1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vertical="center"/>
    </xf>
    <xf numFmtId="165" fontId="7" fillId="8" borderId="16" xfId="3" applyNumberFormat="1" applyFont="1" applyFill="1" applyBorder="1" applyAlignment="1">
      <alignment horizontal="center" vertical="center"/>
    </xf>
    <xf numFmtId="165" fontId="7" fillId="8" borderId="51" xfId="3" applyNumberFormat="1" applyFont="1" applyFill="1" applyBorder="1" applyAlignment="1">
      <alignment horizontal="center" vertical="center"/>
    </xf>
    <xf numFmtId="164" fontId="5" fillId="6" borderId="20" xfId="1" applyNumberFormat="1" applyFont="1" applyFill="1" applyBorder="1" applyAlignment="1">
      <alignment horizontal="left" vertical="center" wrapText="1"/>
    </xf>
    <xf numFmtId="49" fontId="5" fillId="0" borderId="23" xfId="1" applyNumberFormat="1" applyFont="1" applyBorder="1" applyAlignment="1">
      <alignment vertical="center" wrapText="1"/>
    </xf>
    <xf numFmtId="1" fontId="5" fillId="6" borderId="35" xfId="3" applyNumberFormat="1" applyFont="1" applyFill="1" applyBorder="1" applyAlignment="1">
      <alignment vertical="center"/>
    </xf>
    <xf numFmtId="1" fontId="5" fillId="6" borderId="41" xfId="3" applyNumberFormat="1" applyFont="1" applyFill="1" applyBorder="1" applyAlignment="1">
      <alignment vertical="center"/>
    </xf>
    <xf numFmtId="164" fontId="5" fillId="0" borderId="9" xfId="1" applyNumberFormat="1" applyFont="1" applyBorder="1" applyAlignment="1">
      <alignment horizontal="center" vertical="center"/>
    </xf>
    <xf numFmtId="164" fontId="5" fillId="6" borderId="43" xfId="3" applyNumberFormat="1" applyFont="1" applyFill="1" applyBorder="1" applyAlignment="1">
      <alignment horizontal="center" vertical="center"/>
    </xf>
    <xf numFmtId="164" fontId="5" fillId="6" borderId="54" xfId="3" applyNumberFormat="1" applyFont="1" applyFill="1" applyBorder="1" applyAlignment="1">
      <alignment horizontal="center" vertical="center"/>
    </xf>
    <xf numFmtId="164" fontId="5" fillId="6" borderId="50" xfId="3" applyNumberFormat="1" applyFont="1" applyFill="1" applyBorder="1" applyAlignment="1">
      <alignment horizontal="center" vertical="center"/>
    </xf>
    <xf numFmtId="167" fontId="5" fillId="6" borderId="43" xfId="3" applyNumberFormat="1" applyFont="1" applyFill="1" applyBorder="1" applyAlignment="1">
      <alignment horizontal="center" vertical="center"/>
    </xf>
    <xf numFmtId="164" fontId="5" fillId="8" borderId="43" xfId="3" applyNumberFormat="1" applyFont="1" applyFill="1" applyBorder="1" applyAlignment="1">
      <alignment horizontal="center" vertical="center"/>
    </xf>
    <xf numFmtId="164" fontId="5" fillId="8" borderId="54" xfId="3" applyNumberFormat="1" applyFont="1" applyFill="1" applyBorder="1" applyAlignment="1">
      <alignment horizontal="center" vertical="center"/>
    </xf>
    <xf numFmtId="49" fontId="5" fillId="0" borderId="35" xfId="2" applyNumberFormat="1" applyFont="1" applyBorder="1" applyAlignment="1">
      <alignment horizontal="center" vertical="center" wrapText="1"/>
    </xf>
    <xf numFmtId="165" fontId="7" fillId="7" borderId="21" xfId="3" applyNumberFormat="1" applyFont="1" applyFill="1" applyBorder="1" applyAlignment="1">
      <alignment horizontal="center" vertical="center"/>
    </xf>
    <xf numFmtId="165" fontId="7" fillId="7" borderId="58" xfId="3" applyNumberFormat="1" applyFont="1" applyFill="1" applyBorder="1" applyAlignment="1">
      <alignment horizontal="center" vertical="center"/>
    </xf>
    <xf numFmtId="164" fontId="5" fillId="6" borderId="35" xfId="3" applyNumberFormat="1" applyFont="1" applyFill="1" applyBorder="1" applyAlignment="1">
      <alignment vertical="center"/>
    </xf>
    <xf numFmtId="164" fontId="5" fillId="6" borderId="41" xfId="3" applyNumberFormat="1" applyFont="1" applyFill="1" applyBorder="1" applyAlignment="1">
      <alignment vertical="center"/>
    </xf>
    <xf numFmtId="165" fontId="5" fillId="0" borderId="54" xfId="1" applyNumberFormat="1" applyFont="1" applyBorder="1" applyAlignment="1">
      <alignment horizontal="center" vertical="center"/>
    </xf>
    <xf numFmtId="165" fontId="5" fillId="0" borderId="56" xfId="1" applyNumberFormat="1" applyFont="1" applyBorder="1" applyAlignment="1">
      <alignment horizontal="center" vertical="center"/>
    </xf>
    <xf numFmtId="164" fontId="5" fillId="8" borderId="16" xfId="3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164" fontId="5" fillId="6" borderId="50" xfId="1" applyNumberFormat="1" applyFont="1" applyFill="1" applyBorder="1" applyAlignment="1">
      <alignment horizontal="center" vertical="center"/>
    </xf>
    <xf numFmtId="165" fontId="5" fillId="0" borderId="50" xfId="1" applyNumberFormat="1" applyFont="1" applyBorder="1" applyAlignment="1">
      <alignment horizontal="center" vertical="center"/>
    </xf>
    <xf numFmtId="165" fontId="5" fillId="0" borderId="53" xfId="1" applyNumberFormat="1" applyFont="1" applyBorder="1" applyAlignment="1">
      <alignment horizontal="center" vertical="center"/>
    </xf>
    <xf numFmtId="165" fontId="5" fillId="6" borderId="59" xfId="1" applyNumberFormat="1" applyFont="1" applyFill="1" applyBorder="1" applyAlignment="1">
      <alignment horizontal="center" vertical="center"/>
    </xf>
    <xf numFmtId="165" fontId="5" fillId="6" borderId="60" xfId="1" applyNumberFormat="1" applyFont="1" applyFill="1" applyBorder="1" applyAlignment="1">
      <alignment horizontal="center" vertical="center"/>
    </xf>
    <xf numFmtId="49" fontId="5" fillId="0" borderId="17" xfId="1" applyNumberFormat="1" applyFont="1" applyBorder="1" applyAlignment="1">
      <alignment horizontal="left" vertical="center" wrapText="1"/>
    </xf>
    <xf numFmtId="164" fontId="5" fillId="6" borderId="15" xfId="3" applyNumberFormat="1" applyFont="1" applyFill="1" applyBorder="1" applyAlignment="1">
      <alignment horizontal="center" vertical="center"/>
    </xf>
    <xf numFmtId="164" fontId="5" fillId="6" borderId="16" xfId="3" applyNumberFormat="1" applyFont="1" applyFill="1" applyBorder="1" applyAlignment="1">
      <alignment horizontal="center" vertical="center"/>
    </xf>
    <xf numFmtId="165" fontId="5" fillId="6" borderId="10" xfId="1" applyNumberFormat="1" applyFont="1" applyFill="1" applyBorder="1" applyAlignment="1">
      <alignment horizontal="center" vertical="center"/>
    </xf>
    <xf numFmtId="49" fontId="5" fillId="0" borderId="57" xfId="1" applyNumberFormat="1" applyFont="1" applyBorder="1" applyAlignment="1">
      <alignment horizontal="left" vertical="center" wrapText="1"/>
    </xf>
    <xf numFmtId="49" fontId="5" fillId="0" borderId="56" xfId="1" applyNumberFormat="1" applyFont="1" applyBorder="1" applyAlignment="1">
      <alignment horizontal="left" vertical="center" wrapText="1"/>
    </xf>
    <xf numFmtId="165" fontId="5" fillId="0" borderId="51" xfId="1" applyNumberFormat="1" applyFont="1" applyBorder="1" applyAlignment="1">
      <alignment horizontal="center" vertical="center"/>
    </xf>
    <xf numFmtId="164" fontId="5" fillId="8" borderId="15" xfId="1" applyNumberFormat="1" applyFont="1" applyFill="1" applyBorder="1" applyAlignment="1">
      <alignment horizontal="left" vertical="center" wrapText="1"/>
    </xf>
    <xf numFmtId="49" fontId="5" fillId="8" borderId="51" xfId="1" applyNumberFormat="1" applyFont="1" applyFill="1" applyBorder="1" applyAlignment="1">
      <alignment horizontal="left" vertical="center" wrapText="1"/>
    </xf>
    <xf numFmtId="49" fontId="7" fillId="4" borderId="46" xfId="1" applyNumberFormat="1" applyFont="1" applyFill="1" applyBorder="1" applyAlignment="1">
      <alignment horizontal="center" vertical="center"/>
    </xf>
    <xf numFmtId="49" fontId="7" fillId="5" borderId="46" xfId="1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5" fillId="0" borderId="51" xfId="1" applyNumberFormat="1" applyFont="1" applyBorder="1" applyAlignment="1">
      <alignment horizontal="left" vertical="center" wrapText="1"/>
    </xf>
    <xf numFmtId="1" fontId="5" fillId="6" borderId="16" xfId="3" applyNumberFormat="1" applyFont="1" applyFill="1" applyBorder="1" applyAlignment="1">
      <alignment horizontal="center" vertical="center"/>
    </xf>
    <xf numFmtId="164" fontId="5" fillId="0" borderId="15" xfId="3" applyNumberFormat="1" applyFont="1" applyFill="1" applyBorder="1" applyAlignment="1">
      <alignment horizontal="center" vertical="center"/>
    </xf>
    <xf numFmtId="165" fontId="5" fillId="0" borderId="15" xfId="3" applyNumberFormat="1" applyFont="1" applyFill="1" applyBorder="1" applyAlignment="1">
      <alignment horizontal="center" vertical="center"/>
    </xf>
    <xf numFmtId="165" fontId="5" fillId="0" borderId="16" xfId="3" applyNumberFormat="1" applyFont="1" applyFill="1" applyBorder="1" applyAlignment="1">
      <alignment horizontal="center" vertical="center"/>
    </xf>
    <xf numFmtId="165" fontId="7" fillId="7" borderId="41" xfId="3" applyNumberFormat="1" applyFont="1" applyFill="1" applyBorder="1" applyAlignment="1">
      <alignment horizontal="center" vertical="center"/>
    </xf>
    <xf numFmtId="49" fontId="5" fillId="0" borderId="38" xfId="1" applyNumberFormat="1" applyFont="1" applyBorder="1" applyAlignment="1">
      <alignment vertical="center" wrapText="1"/>
    </xf>
    <xf numFmtId="165" fontId="5" fillId="6" borderId="8" xfId="1" applyNumberFormat="1" applyFont="1" applyFill="1" applyBorder="1" applyAlignment="1">
      <alignment horizontal="center" vertical="center"/>
    </xf>
    <xf numFmtId="165" fontId="5" fillId="6" borderId="54" xfId="1" applyNumberFormat="1" applyFont="1" applyFill="1" applyBorder="1" applyAlignment="1">
      <alignment horizontal="center" vertical="center"/>
    </xf>
    <xf numFmtId="165" fontId="5" fillId="0" borderId="55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165" fontId="5" fillId="6" borderId="47" xfId="1" applyNumberFormat="1" applyFont="1" applyFill="1" applyBorder="1" applyAlignment="1">
      <alignment horizontal="center" vertical="center"/>
    </xf>
    <xf numFmtId="49" fontId="7" fillId="3" borderId="46" xfId="1" applyNumberFormat="1" applyFont="1" applyFill="1" applyBorder="1" applyAlignment="1">
      <alignment vertical="center"/>
    </xf>
    <xf numFmtId="49" fontId="7" fillId="5" borderId="46" xfId="1" applyNumberFormat="1" applyFont="1" applyFill="1" applyBorder="1" applyAlignment="1">
      <alignment vertical="center"/>
    </xf>
    <xf numFmtId="165" fontId="7" fillId="8" borderId="46" xfId="3" applyNumberFormat="1" applyFont="1" applyFill="1" applyBorder="1" applyAlignment="1">
      <alignment horizontal="center" vertical="center"/>
    </xf>
    <xf numFmtId="165" fontId="7" fillId="8" borderId="49" xfId="3" applyNumberFormat="1" applyFont="1" applyFill="1" applyBorder="1" applyAlignment="1">
      <alignment horizontal="center" vertical="center"/>
    </xf>
    <xf numFmtId="164" fontId="5" fillId="6" borderId="21" xfId="3" applyNumberFormat="1" applyFont="1" applyFill="1" applyBorder="1" applyAlignment="1">
      <alignment vertical="center"/>
    </xf>
    <xf numFmtId="164" fontId="7" fillId="4" borderId="23" xfId="1" applyNumberFormat="1" applyFont="1" applyFill="1" applyBorder="1" applyAlignment="1">
      <alignment horizontal="center" vertical="center"/>
    </xf>
    <xf numFmtId="164" fontId="7" fillId="4" borderId="38" xfId="1" applyNumberFormat="1" applyFont="1" applyFill="1" applyBorder="1" applyAlignment="1">
      <alignment horizontal="center" vertical="center"/>
    </xf>
    <xf numFmtId="49" fontId="7" fillId="3" borderId="29" xfId="1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center" vertical="center"/>
    </xf>
    <xf numFmtId="165" fontId="7" fillId="3" borderId="23" xfId="1" applyNumberFormat="1" applyFont="1" applyFill="1" applyBorder="1" applyAlignment="1">
      <alignment horizontal="center" vertical="center"/>
    </xf>
    <xf numFmtId="164" fontId="7" fillId="3" borderId="40" xfId="1" applyNumberFormat="1" applyFont="1" applyFill="1" applyBorder="1" applyAlignment="1">
      <alignment horizontal="center" vertical="center"/>
    </xf>
    <xf numFmtId="164" fontId="7" fillId="3" borderId="27" xfId="1" applyNumberFormat="1" applyFont="1" applyFill="1" applyBorder="1" applyAlignment="1">
      <alignment horizontal="center" vertical="center"/>
    </xf>
    <xf numFmtId="164" fontId="7" fillId="3" borderId="35" xfId="1" applyNumberFormat="1" applyFont="1" applyFill="1" applyBorder="1" applyAlignment="1">
      <alignment horizontal="center" vertical="center"/>
    </xf>
    <xf numFmtId="164" fontId="7" fillId="3" borderId="41" xfId="1" applyNumberFormat="1" applyFont="1" applyFill="1" applyBorder="1" applyAlignment="1">
      <alignment horizontal="center" vertical="center"/>
    </xf>
    <xf numFmtId="1" fontId="5" fillId="0" borderId="9" xfId="3" applyNumberFormat="1" applyFont="1" applyFill="1" applyBorder="1" applyAlignment="1">
      <alignment horizontal="center" vertical="center"/>
    </xf>
    <xf numFmtId="1" fontId="5" fillId="0" borderId="10" xfId="3" applyNumberFormat="1" applyFont="1" applyFill="1" applyBorder="1" applyAlignment="1">
      <alignment horizontal="center" vertical="center"/>
    </xf>
    <xf numFmtId="1" fontId="5" fillId="0" borderId="43" xfId="3" applyNumberFormat="1" applyFont="1" applyFill="1" applyBorder="1" applyAlignment="1">
      <alignment horizontal="center" vertical="center"/>
    </xf>
    <xf numFmtId="1" fontId="5" fillId="0" borderId="50" xfId="3" applyNumberFormat="1" applyFont="1" applyFill="1" applyBorder="1" applyAlignment="1">
      <alignment horizontal="center" vertical="center"/>
    </xf>
    <xf numFmtId="1" fontId="5" fillId="0" borderId="20" xfId="3" applyNumberFormat="1" applyFont="1" applyFill="1" applyBorder="1" applyAlignment="1">
      <alignment horizontal="center" vertical="center"/>
    </xf>
    <xf numFmtId="1" fontId="5" fillId="0" borderId="21" xfId="3" applyNumberFormat="1" applyFont="1" applyFill="1" applyBorder="1" applyAlignment="1">
      <alignment horizontal="center" vertical="center"/>
    </xf>
    <xf numFmtId="165" fontId="5" fillId="6" borderId="61" xfId="1" applyNumberFormat="1" applyFont="1" applyFill="1" applyBorder="1" applyAlignment="1">
      <alignment horizontal="center" vertical="center"/>
    </xf>
    <xf numFmtId="164" fontId="5" fillId="0" borderId="51" xfId="1" applyNumberFormat="1" applyFont="1" applyBorder="1" applyAlignment="1">
      <alignment horizontal="left" vertical="center" wrapText="1"/>
    </xf>
    <xf numFmtId="1" fontId="5" fillId="0" borderId="15" xfId="3" applyNumberFormat="1" applyFont="1" applyFill="1" applyBorder="1" applyAlignment="1">
      <alignment horizontal="center" vertical="center"/>
    </xf>
    <xf numFmtId="1" fontId="5" fillId="0" borderId="16" xfId="3" applyNumberFormat="1" applyFont="1" applyFill="1" applyBorder="1" applyAlignment="1">
      <alignment horizontal="center" vertical="center"/>
    </xf>
    <xf numFmtId="49" fontId="7" fillId="0" borderId="15" xfId="1" applyNumberFormat="1" applyFont="1" applyBorder="1" applyAlignment="1">
      <alignment vertical="center"/>
    </xf>
    <xf numFmtId="164" fontId="11" fillId="6" borderId="15" xfId="1" applyNumberFormat="1" applyFont="1" applyFill="1" applyBorder="1" applyAlignment="1">
      <alignment vertical="center" wrapText="1"/>
    </xf>
    <xf numFmtId="164" fontId="9" fillId="6" borderId="15" xfId="1" applyNumberFormat="1" applyFont="1" applyFill="1" applyBorder="1" applyAlignment="1">
      <alignment vertical="center" wrapText="1"/>
    </xf>
    <xf numFmtId="1" fontId="5" fillId="0" borderId="46" xfId="3" applyNumberFormat="1" applyFont="1" applyFill="1" applyBorder="1" applyAlignment="1">
      <alignment horizontal="center" vertical="center"/>
    </xf>
    <xf numFmtId="1" fontId="5" fillId="0" borderId="49" xfId="3" applyNumberFormat="1" applyFont="1" applyFill="1" applyBorder="1" applyAlignment="1">
      <alignment horizontal="center" vertical="center"/>
    </xf>
    <xf numFmtId="49" fontId="7" fillId="3" borderId="37" xfId="1" applyNumberFormat="1" applyFont="1" applyFill="1" applyBorder="1" applyAlignment="1">
      <alignment vertical="center"/>
    </xf>
    <xf numFmtId="49" fontId="7" fillId="4" borderId="20" xfId="1" applyNumberFormat="1" applyFont="1" applyFill="1" applyBorder="1" applyAlignment="1">
      <alignment vertical="center"/>
    </xf>
    <xf numFmtId="49" fontId="7" fillId="5" borderId="20" xfId="1" applyNumberFormat="1" applyFont="1" applyFill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49" fontId="5" fillId="6" borderId="20" xfId="2" applyNumberFormat="1" applyFont="1" applyFill="1" applyBorder="1" applyAlignment="1">
      <alignment vertical="center" wrapText="1"/>
    </xf>
    <xf numFmtId="49" fontId="5" fillId="6" borderId="9" xfId="2" applyNumberFormat="1" applyFont="1" applyFill="1" applyBorder="1" applyAlignment="1">
      <alignment vertical="center" wrapText="1"/>
    </xf>
    <xf numFmtId="49" fontId="7" fillId="3" borderId="31" xfId="1" applyNumberFormat="1" applyFont="1" applyFill="1" applyBorder="1" applyAlignment="1">
      <alignment horizontal="center" vertical="center"/>
    </xf>
    <xf numFmtId="49" fontId="7" fillId="5" borderId="31" xfId="1" applyNumberFormat="1" applyFont="1" applyFill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164" fontId="7" fillId="6" borderId="31" xfId="1" applyNumberFormat="1" applyFont="1" applyFill="1" applyBorder="1" applyAlignment="1">
      <alignment horizontal="left" vertical="center" wrapText="1"/>
    </xf>
    <xf numFmtId="165" fontId="5" fillId="0" borderId="34" xfId="1" applyNumberFormat="1" applyFont="1" applyBorder="1" applyAlignment="1">
      <alignment horizontal="center" vertical="center"/>
    </xf>
    <xf numFmtId="165" fontId="7" fillId="7" borderId="38" xfId="3" applyNumberFormat="1" applyFont="1" applyFill="1" applyBorder="1" applyAlignment="1">
      <alignment horizontal="center" vertical="center"/>
    </xf>
    <xf numFmtId="164" fontId="5" fillId="0" borderId="46" xfId="3" applyNumberFormat="1" applyFont="1" applyFill="1" applyBorder="1" applyAlignment="1">
      <alignment horizontal="center" vertical="center"/>
    </xf>
    <xf numFmtId="164" fontId="5" fillId="0" borderId="49" xfId="3" applyNumberFormat="1" applyFont="1" applyFill="1" applyBorder="1" applyAlignment="1">
      <alignment horizontal="center" vertical="center"/>
    </xf>
    <xf numFmtId="49" fontId="5" fillId="8" borderId="52" xfId="1" applyNumberFormat="1" applyFont="1" applyFill="1" applyBorder="1" applyAlignment="1">
      <alignment horizontal="left" vertical="center" wrapText="1"/>
    </xf>
    <xf numFmtId="164" fontId="5" fillId="8" borderId="50" xfId="3" applyNumberFormat="1" applyFont="1" applyFill="1" applyBorder="1" applyAlignment="1">
      <alignment horizontal="center" vertical="center"/>
    </xf>
    <xf numFmtId="164" fontId="5" fillId="8" borderId="53" xfId="3" applyNumberFormat="1" applyFont="1" applyFill="1" applyBorder="1" applyAlignment="1">
      <alignment horizontal="center" vertical="center"/>
    </xf>
    <xf numFmtId="49" fontId="7" fillId="3" borderId="20" xfId="1" applyNumberFormat="1" applyFont="1" applyFill="1" applyBorder="1" applyAlignment="1">
      <alignment vertical="center"/>
    </xf>
    <xf numFmtId="49" fontId="7" fillId="3" borderId="9" xfId="1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7" fillId="3" borderId="29" xfId="1" applyNumberFormat="1" applyFont="1" applyFill="1" applyBorder="1" applyAlignment="1">
      <alignment horizontal="center" vertical="center" wrapText="1"/>
    </xf>
    <xf numFmtId="49" fontId="7" fillId="3" borderId="35" xfId="1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 wrapText="1"/>
    </xf>
    <xf numFmtId="49" fontId="7" fillId="3" borderId="35" xfId="1" applyNumberFormat="1" applyFont="1" applyFill="1" applyBorder="1" applyAlignment="1">
      <alignment horizontal="center" vertical="center" wrapText="1"/>
    </xf>
    <xf numFmtId="49" fontId="7" fillId="3" borderId="50" xfId="1" applyNumberFormat="1" applyFont="1" applyFill="1" applyBorder="1" applyAlignment="1">
      <alignment vertical="center"/>
    </xf>
    <xf numFmtId="49" fontId="7" fillId="3" borderId="43" xfId="1" applyNumberFormat="1" applyFont="1" applyFill="1" applyBorder="1" applyAlignment="1">
      <alignment vertical="center"/>
    </xf>
    <xf numFmtId="49" fontId="6" fillId="2" borderId="46" xfId="0" applyNumberFormat="1" applyFont="1" applyFill="1" applyBorder="1" applyAlignment="1">
      <alignment vertical="center"/>
    </xf>
    <xf numFmtId="49" fontId="6" fillId="2" borderId="50" xfId="0" applyNumberFormat="1" applyFont="1" applyFill="1" applyBorder="1" applyAlignment="1">
      <alignment vertical="center"/>
    </xf>
    <xf numFmtId="49" fontId="6" fillId="2" borderId="43" xfId="0" applyNumberFormat="1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1" fontId="5" fillId="6" borderId="10" xfId="3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10" fillId="0" borderId="46" xfId="0" applyFont="1" applyBorder="1"/>
    <xf numFmtId="1" fontId="5" fillId="0" borderId="35" xfId="3" applyNumberFormat="1" applyFont="1" applyFill="1" applyBorder="1" applyAlignment="1">
      <alignment horizontal="center" vertical="center"/>
    </xf>
    <xf numFmtId="1" fontId="5" fillId="0" borderId="41" xfId="3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>
      <alignment vertical="center" wrapText="1"/>
    </xf>
    <xf numFmtId="49" fontId="6" fillId="2" borderId="66" xfId="0" applyNumberFormat="1" applyFont="1" applyFill="1" applyBorder="1" applyAlignment="1">
      <alignment vertical="center"/>
    </xf>
    <xf numFmtId="164" fontId="5" fillId="0" borderId="20" xfId="1" applyNumberFormat="1" applyFont="1" applyBorder="1" applyAlignment="1">
      <alignment vertical="center" wrapText="1"/>
    </xf>
    <xf numFmtId="164" fontId="7" fillId="7" borderId="38" xfId="3" applyNumberFormat="1" applyFont="1" applyFill="1" applyBorder="1" applyAlignment="1">
      <alignment horizontal="center" vertical="center"/>
    </xf>
    <xf numFmtId="49" fontId="5" fillId="0" borderId="52" xfId="1" applyNumberFormat="1" applyFont="1" applyBorder="1" applyAlignment="1">
      <alignment vertical="center" wrapText="1"/>
    </xf>
    <xf numFmtId="49" fontId="6" fillId="2" borderId="52" xfId="0" applyNumberFormat="1" applyFont="1" applyFill="1" applyBorder="1" applyAlignment="1">
      <alignment horizontal="center" vertical="center"/>
    </xf>
    <xf numFmtId="164" fontId="9" fillId="6" borderId="46" xfId="1" applyNumberFormat="1" applyFont="1" applyFill="1" applyBorder="1" applyAlignment="1">
      <alignment horizontal="left" vertical="center" wrapText="1"/>
    </xf>
    <xf numFmtId="164" fontId="7" fillId="0" borderId="9" xfId="1" applyNumberFormat="1" applyFont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center" vertical="center"/>
    </xf>
    <xf numFmtId="49" fontId="7" fillId="4" borderId="46" xfId="1" applyNumberFormat="1" applyFont="1" applyFill="1" applyBorder="1" applyAlignment="1">
      <alignment vertical="center"/>
    </xf>
    <xf numFmtId="49" fontId="7" fillId="8" borderId="46" xfId="1" applyNumberFormat="1" applyFont="1" applyFill="1" applyBorder="1" applyAlignment="1">
      <alignment vertical="center"/>
    </xf>
    <xf numFmtId="164" fontId="5" fillId="8" borderId="46" xfId="1" applyNumberFormat="1" applyFont="1" applyFill="1" applyBorder="1" applyAlignment="1">
      <alignment vertical="center" wrapText="1"/>
    </xf>
    <xf numFmtId="49" fontId="5" fillId="8" borderId="46" xfId="2" applyNumberFormat="1" applyFont="1" applyFill="1" applyBorder="1" applyAlignment="1">
      <alignment vertical="center" wrapText="1"/>
    </xf>
    <xf numFmtId="164" fontId="5" fillId="8" borderId="46" xfId="3" applyNumberFormat="1" applyFont="1" applyFill="1" applyBorder="1" applyAlignment="1">
      <alignment horizontal="center" vertical="center"/>
    </xf>
    <xf numFmtId="165" fontId="7" fillId="8" borderId="56" xfId="3" applyNumberFormat="1" applyFont="1" applyFill="1" applyBorder="1" applyAlignment="1">
      <alignment horizontal="center" vertical="center"/>
    </xf>
    <xf numFmtId="165" fontId="7" fillId="0" borderId="46" xfId="3" applyNumberFormat="1" applyFont="1" applyFill="1" applyBorder="1" applyAlignment="1">
      <alignment horizontal="center" vertical="center"/>
    </xf>
    <xf numFmtId="165" fontId="7" fillId="0" borderId="56" xfId="3" applyNumberFormat="1" applyFont="1" applyFill="1" applyBorder="1" applyAlignment="1">
      <alignment horizontal="center" vertical="center"/>
    </xf>
    <xf numFmtId="165" fontId="7" fillId="0" borderId="49" xfId="3" applyNumberFormat="1" applyFont="1" applyFill="1" applyBorder="1" applyAlignment="1">
      <alignment horizontal="center" vertical="center"/>
    </xf>
    <xf numFmtId="165" fontId="5" fillId="0" borderId="49" xfId="3" applyNumberFormat="1" applyFont="1" applyFill="1" applyBorder="1" applyAlignment="1">
      <alignment horizontal="center" vertical="center"/>
    </xf>
    <xf numFmtId="165" fontId="5" fillId="0" borderId="46" xfId="3" applyNumberFormat="1" applyFont="1" applyFill="1" applyBorder="1" applyAlignment="1">
      <alignment horizontal="center" vertical="center"/>
    </xf>
    <xf numFmtId="164" fontId="5" fillId="8" borderId="46" xfId="1" applyNumberFormat="1" applyFont="1" applyFill="1" applyBorder="1" applyAlignment="1">
      <alignment horizontal="left" vertical="center" wrapText="1"/>
    </xf>
    <xf numFmtId="165" fontId="7" fillId="0" borderId="15" xfId="3" applyNumberFormat="1" applyFont="1" applyFill="1" applyBorder="1" applyAlignment="1">
      <alignment horizontal="center" vertical="center"/>
    </xf>
    <xf numFmtId="165" fontId="5" fillId="0" borderId="51" xfId="3" applyNumberFormat="1" applyFont="1" applyFill="1" applyBorder="1" applyAlignment="1">
      <alignment horizontal="center" vertical="center"/>
    </xf>
    <xf numFmtId="165" fontId="7" fillId="0" borderId="51" xfId="3" applyNumberFormat="1" applyFont="1" applyFill="1" applyBorder="1" applyAlignment="1">
      <alignment horizontal="center" vertical="center"/>
    </xf>
    <xf numFmtId="165" fontId="7" fillId="0" borderId="16" xfId="3" applyNumberFormat="1" applyFont="1" applyFill="1" applyBorder="1" applyAlignment="1">
      <alignment horizontal="center" vertical="center"/>
    </xf>
    <xf numFmtId="0" fontId="15" fillId="0" borderId="24" xfId="0" applyFont="1" applyBorder="1"/>
    <xf numFmtId="0" fontId="15" fillId="0" borderId="26" xfId="0" applyFont="1" applyBorder="1"/>
    <xf numFmtId="0" fontId="15" fillId="0" borderId="68" xfId="0" applyFont="1" applyBorder="1"/>
    <xf numFmtId="0" fontId="0" fillId="0" borderId="69" xfId="0" applyBorder="1"/>
    <xf numFmtId="0" fontId="15" fillId="0" borderId="13" xfId="0" applyFont="1" applyBorder="1"/>
    <xf numFmtId="0" fontId="0" fillId="0" borderId="62" xfId="0" applyBorder="1"/>
    <xf numFmtId="0" fontId="15" fillId="0" borderId="70" xfId="0" applyFont="1" applyBorder="1"/>
    <xf numFmtId="0" fontId="0" fillId="0" borderId="71" xfId="0" applyBorder="1"/>
    <xf numFmtId="1" fontId="5" fillId="0" borderId="49" xfId="3" applyNumberFormat="1" applyFont="1" applyFill="1" applyBorder="1" applyAlignment="1">
      <alignment horizontal="center" vertical="center"/>
    </xf>
    <xf numFmtId="1" fontId="5" fillId="0" borderId="53" xfId="3" applyNumberFormat="1" applyFont="1" applyFill="1" applyBorder="1" applyAlignment="1">
      <alignment horizontal="center" vertical="center"/>
    </xf>
    <xf numFmtId="164" fontId="9" fillId="0" borderId="46" xfId="1" applyNumberFormat="1" applyFont="1" applyBorder="1" applyAlignment="1">
      <alignment horizontal="left" vertical="center" wrapText="1"/>
    </xf>
    <xf numFmtId="164" fontId="9" fillId="0" borderId="43" xfId="1" applyNumberFormat="1" applyFont="1" applyBorder="1" applyAlignment="1">
      <alignment horizontal="left" vertical="center" wrapText="1"/>
    </xf>
    <xf numFmtId="49" fontId="5" fillId="0" borderId="46" xfId="2" applyNumberFormat="1" applyFont="1" applyBorder="1" applyAlignment="1">
      <alignment horizontal="center" vertical="center" wrapText="1"/>
    </xf>
    <xf numFmtId="49" fontId="5" fillId="0" borderId="43" xfId="2" applyNumberFormat="1" applyFont="1" applyBorder="1" applyAlignment="1">
      <alignment horizontal="center" vertical="center" wrapText="1"/>
    </xf>
    <xf numFmtId="49" fontId="5" fillId="0" borderId="50" xfId="2" applyNumberFormat="1" applyFont="1" applyBorder="1" applyAlignment="1">
      <alignment horizontal="center" vertical="center" wrapText="1"/>
    </xf>
    <xf numFmtId="49" fontId="5" fillId="0" borderId="56" xfId="1" applyNumberFormat="1" applyFont="1" applyBorder="1" applyAlignment="1">
      <alignment horizontal="center" vertical="center" wrapText="1"/>
    </xf>
    <xf numFmtId="49" fontId="5" fillId="0" borderId="59" xfId="1" applyNumberFormat="1" applyFont="1" applyBorder="1" applyAlignment="1">
      <alignment horizontal="center" vertical="center" wrapText="1"/>
    </xf>
    <xf numFmtId="1" fontId="5" fillId="0" borderId="46" xfId="3" applyNumberFormat="1" applyFont="1" applyFill="1" applyBorder="1" applyAlignment="1">
      <alignment horizontal="center" vertical="center"/>
    </xf>
    <xf numFmtId="1" fontId="5" fillId="0" borderId="50" xfId="3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52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3" borderId="46" xfId="1" applyNumberFormat="1" applyFont="1" applyFill="1" applyBorder="1" applyAlignment="1">
      <alignment horizontal="center" vertical="center"/>
    </xf>
    <xf numFmtId="49" fontId="7" fillId="3" borderId="50" xfId="1" applyNumberFormat="1" applyFont="1" applyFill="1" applyBorder="1" applyAlignment="1">
      <alignment horizontal="center" vertical="center"/>
    </xf>
    <xf numFmtId="49" fontId="7" fillId="3" borderId="43" xfId="1" applyNumberFormat="1" applyFont="1" applyFill="1" applyBorder="1" applyAlignment="1">
      <alignment horizontal="center" vertical="center"/>
    </xf>
    <xf numFmtId="49" fontId="7" fillId="4" borderId="46" xfId="1" applyNumberFormat="1" applyFont="1" applyFill="1" applyBorder="1" applyAlignment="1">
      <alignment horizontal="center" vertical="center"/>
    </xf>
    <xf numFmtId="49" fontId="7" fillId="4" borderId="50" xfId="1" applyNumberFormat="1" applyFont="1" applyFill="1" applyBorder="1" applyAlignment="1">
      <alignment horizontal="center" vertical="center"/>
    </xf>
    <xf numFmtId="49" fontId="7" fillId="4" borderId="43" xfId="1" applyNumberFormat="1" applyFont="1" applyFill="1" applyBorder="1" applyAlignment="1">
      <alignment horizontal="center" vertical="center"/>
    </xf>
    <xf numFmtId="49" fontId="7" fillId="5" borderId="46" xfId="1" applyNumberFormat="1" applyFont="1" applyFill="1" applyBorder="1" applyAlignment="1">
      <alignment horizontal="center" vertical="center"/>
    </xf>
    <xf numFmtId="49" fontId="7" fillId="5" borderId="50" xfId="1" applyNumberFormat="1" applyFont="1" applyFill="1" applyBorder="1" applyAlignment="1">
      <alignment horizontal="center" vertical="center"/>
    </xf>
    <xf numFmtId="49" fontId="7" fillId="5" borderId="43" xfId="1" applyNumberFormat="1" applyFont="1" applyFill="1" applyBorder="1" applyAlignment="1">
      <alignment horizontal="center" vertical="center"/>
    </xf>
    <xf numFmtId="49" fontId="7" fillId="8" borderId="46" xfId="1" applyNumberFormat="1" applyFont="1" applyFill="1" applyBorder="1" applyAlignment="1">
      <alignment horizontal="center" vertical="center"/>
    </xf>
    <xf numFmtId="49" fontId="7" fillId="8" borderId="50" xfId="1" applyNumberFormat="1" applyFont="1" applyFill="1" applyBorder="1" applyAlignment="1">
      <alignment horizontal="center" vertical="center"/>
    </xf>
    <xf numFmtId="49" fontId="7" fillId="8" borderId="43" xfId="1" applyNumberFormat="1" applyFont="1" applyFill="1" applyBorder="1" applyAlignment="1">
      <alignment horizontal="center" vertical="center"/>
    </xf>
    <xf numFmtId="49" fontId="5" fillId="0" borderId="48" xfId="1" applyNumberFormat="1" applyFont="1" applyBorder="1" applyAlignment="1">
      <alignment horizontal="center" vertical="center" wrapText="1"/>
    </xf>
    <xf numFmtId="49" fontId="5" fillId="0" borderId="52" xfId="1" applyNumberFormat="1" applyFont="1" applyBorder="1" applyAlignment="1">
      <alignment horizontal="center" vertical="center" wrapText="1"/>
    </xf>
    <xf numFmtId="164" fontId="5" fillId="0" borderId="46" xfId="3" applyNumberFormat="1" applyFont="1" applyFill="1" applyBorder="1" applyAlignment="1">
      <alignment horizontal="center" vertical="center"/>
    </xf>
    <xf numFmtId="164" fontId="5" fillId="0" borderId="50" xfId="3" applyNumberFormat="1" applyFont="1" applyFill="1" applyBorder="1" applyAlignment="1">
      <alignment horizontal="center" vertical="center"/>
    </xf>
    <xf numFmtId="164" fontId="5" fillId="0" borderId="43" xfId="3" applyNumberFormat="1" applyFont="1" applyFill="1" applyBorder="1" applyAlignment="1">
      <alignment horizontal="center" vertical="center"/>
    </xf>
    <xf numFmtId="164" fontId="5" fillId="6" borderId="49" xfId="3" applyNumberFormat="1" applyFont="1" applyFill="1" applyBorder="1" applyAlignment="1">
      <alignment horizontal="center" vertical="center"/>
    </xf>
    <xf numFmtId="164" fontId="5" fillId="6" borderId="53" xfId="3" applyNumberFormat="1" applyFont="1" applyFill="1" applyBorder="1" applyAlignment="1">
      <alignment horizontal="center" vertical="center"/>
    </xf>
    <xf numFmtId="164" fontId="5" fillId="6" borderId="54" xfId="3" applyNumberFormat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right" vertical="center"/>
    </xf>
    <xf numFmtId="164" fontId="7" fillId="5" borderId="25" xfId="1" applyNumberFormat="1" applyFont="1" applyFill="1" applyBorder="1" applyAlignment="1">
      <alignment horizontal="right" vertical="center"/>
    </xf>
    <xf numFmtId="164" fontId="7" fillId="5" borderId="27" xfId="1" applyNumberFormat="1" applyFont="1" applyFill="1" applyBorder="1" applyAlignment="1">
      <alignment horizontal="right" vertical="center"/>
    </xf>
    <xf numFmtId="164" fontId="7" fillId="5" borderId="28" xfId="1" applyNumberFormat="1" applyFont="1" applyFill="1" applyBorder="1" applyAlignment="1">
      <alignment horizontal="left" vertical="center" wrapText="1"/>
    </xf>
    <xf numFmtId="164" fontId="7" fillId="5" borderId="25" xfId="1" applyNumberFormat="1" applyFont="1" applyFill="1" applyBorder="1" applyAlignment="1">
      <alignment horizontal="left" vertical="center" wrapText="1"/>
    </xf>
    <xf numFmtId="164" fontId="7" fillId="5" borderId="26" xfId="1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center" vertical="center"/>
    </xf>
    <xf numFmtId="49" fontId="7" fillId="3" borderId="31" xfId="1" applyNumberFormat="1" applyFont="1" applyFill="1" applyBorder="1" applyAlignment="1">
      <alignment horizontal="center" vertical="center"/>
    </xf>
    <xf numFmtId="49" fontId="7" fillId="4" borderId="15" xfId="1" applyNumberFormat="1" applyFont="1" applyFill="1" applyBorder="1" applyAlignment="1">
      <alignment horizontal="center" vertical="center"/>
    </xf>
    <xf numFmtId="49" fontId="7" fillId="5" borderId="15" xfId="1" applyNumberFormat="1" applyFont="1" applyFill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164" fontId="9" fillId="0" borderId="50" xfId="1" applyNumberFormat="1" applyFont="1" applyBorder="1" applyAlignment="1">
      <alignment horizontal="left" vertical="center" wrapText="1"/>
    </xf>
    <xf numFmtId="49" fontId="5" fillId="6" borderId="15" xfId="2" applyNumberFormat="1" applyFont="1" applyFill="1" applyBorder="1" applyAlignment="1">
      <alignment horizontal="center" vertical="center" wrapText="1"/>
    </xf>
    <xf numFmtId="49" fontId="5" fillId="0" borderId="48" xfId="1" applyNumberFormat="1" applyFont="1" applyBorder="1" applyAlignment="1">
      <alignment horizontal="left" vertical="center" wrapText="1"/>
    </xf>
    <xf numFmtId="49" fontId="5" fillId="0" borderId="52" xfId="1" applyNumberFormat="1" applyFont="1" applyBorder="1" applyAlignment="1">
      <alignment horizontal="left" vertical="center" wrapText="1"/>
    </xf>
    <xf numFmtId="164" fontId="5" fillId="0" borderId="50" xfId="1" applyNumberFormat="1" applyFont="1" applyBorder="1" applyAlignment="1">
      <alignment horizontal="left" vertical="center" wrapText="1"/>
    </xf>
    <xf numFmtId="164" fontId="5" fillId="0" borderId="43" xfId="1" applyNumberFormat="1" applyFont="1" applyBorder="1" applyAlignment="1">
      <alignment horizontal="left" vertical="center" wrapText="1"/>
    </xf>
    <xf numFmtId="49" fontId="7" fillId="0" borderId="46" xfId="1" applyNumberFormat="1" applyFont="1" applyBorder="1" applyAlignment="1">
      <alignment horizontal="center" vertical="center"/>
    </xf>
    <xf numFmtId="49" fontId="7" fillId="0" borderId="43" xfId="1" applyNumberFormat="1" applyFont="1" applyBorder="1" applyAlignment="1">
      <alignment horizontal="center" vertical="center"/>
    </xf>
    <xf numFmtId="49" fontId="5" fillId="6" borderId="46" xfId="2" applyNumberFormat="1" applyFont="1" applyFill="1" applyBorder="1" applyAlignment="1">
      <alignment horizontal="center" vertical="center" wrapText="1"/>
    </xf>
    <xf numFmtId="49" fontId="5" fillId="6" borderId="43" xfId="2" applyNumberFormat="1" applyFont="1" applyFill="1" applyBorder="1" applyAlignment="1">
      <alignment horizontal="center" vertical="center" wrapText="1"/>
    </xf>
    <xf numFmtId="49" fontId="5" fillId="0" borderId="56" xfId="1" applyNumberFormat="1" applyFont="1" applyBorder="1" applyAlignment="1">
      <alignment horizontal="left" vertical="center" wrapText="1"/>
    </xf>
    <xf numFmtId="49" fontId="5" fillId="0" borderId="61" xfId="1" applyNumberFormat="1" applyFont="1" applyBorder="1" applyAlignment="1">
      <alignment horizontal="left" vertical="center" wrapText="1"/>
    </xf>
    <xf numFmtId="1" fontId="5" fillId="6" borderId="50" xfId="3" applyNumberFormat="1" applyFont="1" applyFill="1" applyBorder="1" applyAlignment="1">
      <alignment horizontal="center" vertical="center"/>
    </xf>
    <xf numFmtId="1" fontId="5" fillId="6" borderId="43" xfId="3" applyNumberFormat="1" applyFont="1" applyFill="1" applyBorder="1" applyAlignment="1">
      <alignment horizontal="center" vertical="center"/>
    </xf>
    <xf numFmtId="49" fontId="5" fillId="0" borderId="45" xfId="1" applyNumberFormat="1" applyFont="1" applyBorder="1" applyAlignment="1">
      <alignment horizontal="left" vertical="center" wrapText="1"/>
    </xf>
    <xf numFmtId="167" fontId="5" fillId="6" borderId="46" xfId="3" applyNumberFormat="1" applyFont="1" applyFill="1" applyBorder="1" applyAlignment="1">
      <alignment horizontal="center" vertical="center"/>
    </xf>
    <xf numFmtId="167" fontId="5" fillId="6" borderId="50" xfId="3" applyNumberFormat="1" applyFont="1" applyFill="1" applyBorder="1" applyAlignment="1">
      <alignment horizontal="center" vertical="center"/>
    </xf>
    <xf numFmtId="167" fontId="5" fillId="6" borderId="43" xfId="3" applyNumberFormat="1" applyFont="1" applyFill="1" applyBorder="1" applyAlignment="1">
      <alignment horizontal="center" vertical="center"/>
    </xf>
    <xf numFmtId="164" fontId="5" fillId="6" borderId="46" xfId="3" applyNumberFormat="1" applyFont="1" applyFill="1" applyBorder="1" applyAlignment="1">
      <alignment horizontal="center" vertical="center"/>
    </xf>
    <xf numFmtId="164" fontId="5" fillId="6" borderId="50" xfId="3" applyNumberFormat="1" applyFont="1" applyFill="1" applyBorder="1" applyAlignment="1">
      <alignment horizontal="center" vertical="center"/>
    </xf>
    <xf numFmtId="164" fontId="5" fillId="6" borderId="43" xfId="3" applyNumberFormat="1" applyFont="1" applyFill="1" applyBorder="1" applyAlignment="1">
      <alignment horizontal="center" vertical="center"/>
    </xf>
    <xf numFmtId="49" fontId="5" fillId="0" borderId="59" xfId="1" applyNumberFormat="1" applyFont="1" applyBorder="1" applyAlignment="1">
      <alignment horizontal="left" vertical="center" wrapText="1"/>
    </xf>
    <xf numFmtId="1" fontId="5" fillId="6" borderId="46" xfId="3" applyNumberFormat="1" applyFont="1" applyFill="1" applyBorder="1" applyAlignment="1">
      <alignment horizontal="center" vertical="center"/>
    </xf>
    <xf numFmtId="164" fontId="7" fillId="4" borderId="28" xfId="1" applyNumberFormat="1" applyFont="1" applyFill="1" applyBorder="1" applyAlignment="1">
      <alignment horizontal="right" vertical="center"/>
    </xf>
    <xf numFmtId="164" fontId="7" fillId="4" borderId="25" xfId="1" applyNumberFormat="1" applyFont="1" applyFill="1" applyBorder="1" applyAlignment="1">
      <alignment horizontal="right" vertical="center"/>
    </xf>
    <xf numFmtId="164" fontId="7" fillId="4" borderId="26" xfId="1" applyNumberFormat="1" applyFont="1" applyFill="1" applyBorder="1" applyAlignment="1">
      <alignment horizontal="right" vertical="center"/>
    </xf>
    <xf numFmtId="49" fontId="7" fillId="4" borderId="28" xfId="1" applyNumberFormat="1" applyFont="1" applyFill="1" applyBorder="1" applyAlignment="1">
      <alignment horizontal="left" vertical="center" wrapText="1"/>
    </xf>
    <xf numFmtId="49" fontId="7" fillId="4" borderId="25" xfId="1" applyNumberFormat="1" applyFont="1" applyFill="1" applyBorder="1" applyAlignment="1">
      <alignment horizontal="left" vertical="center" wrapText="1"/>
    </xf>
    <xf numFmtId="49" fontId="7" fillId="4" borderId="26" xfId="1" applyNumberFormat="1" applyFont="1" applyFill="1" applyBorder="1" applyAlignment="1">
      <alignment horizontal="left" vertical="center" wrapText="1"/>
    </xf>
    <xf numFmtId="164" fontId="7" fillId="2" borderId="25" xfId="1" applyNumberFormat="1" applyFont="1" applyFill="1" applyBorder="1" applyAlignment="1">
      <alignment horizontal="left" vertical="center" wrapText="1"/>
    </xf>
    <xf numFmtId="164" fontId="7" fillId="2" borderId="26" xfId="1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7" fillId="3" borderId="33" xfId="1" applyNumberFormat="1" applyFont="1" applyFill="1" applyBorder="1" applyAlignment="1">
      <alignment horizontal="center" vertical="center"/>
    </xf>
    <xf numFmtId="49" fontId="7" fillId="3" borderId="23" xfId="1" applyNumberFormat="1" applyFont="1" applyFill="1" applyBorder="1" applyAlignment="1">
      <alignment horizontal="center" vertical="center"/>
    </xf>
    <xf numFmtId="49" fontId="7" fillId="4" borderId="28" xfId="1" applyNumberFormat="1" applyFont="1" applyFill="1" applyBorder="1" applyAlignment="1">
      <alignment horizontal="left" vertical="center"/>
    </xf>
    <xf numFmtId="49" fontId="7" fillId="4" borderId="25" xfId="1" applyNumberFormat="1" applyFont="1" applyFill="1" applyBorder="1" applyAlignment="1">
      <alignment horizontal="left" vertical="center"/>
    </xf>
    <xf numFmtId="49" fontId="7" fillId="4" borderId="26" xfId="1" applyNumberFormat="1" applyFont="1" applyFill="1" applyBorder="1" applyAlignment="1">
      <alignment horizontal="left" vertical="center"/>
    </xf>
    <xf numFmtId="164" fontId="7" fillId="5" borderId="32" xfId="1" applyNumberFormat="1" applyFont="1" applyFill="1" applyBorder="1" applyAlignment="1">
      <alignment horizontal="left" vertical="center" wrapText="1"/>
    </xf>
    <xf numFmtId="164" fontId="7" fillId="5" borderId="65" xfId="1" applyNumberFormat="1" applyFont="1" applyFill="1" applyBorder="1" applyAlignment="1">
      <alignment horizontal="left" vertical="center" wrapText="1"/>
    </xf>
    <xf numFmtId="164" fontId="7" fillId="5" borderId="2" xfId="1" applyNumberFormat="1" applyFont="1" applyFill="1" applyBorder="1" applyAlignment="1">
      <alignment horizontal="left" vertical="center" wrapText="1"/>
    </xf>
    <xf numFmtId="49" fontId="7" fillId="4" borderId="9" xfId="1" applyNumberFormat="1" applyFont="1" applyFill="1" applyBorder="1" applyAlignment="1">
      <alignment horizontal="center" vertical="center"/>
    </xf>
    <xf numFmtId="49" fontId="7" fillId="4" borderId="20" xfId="1" applyNumberFormat="1" applyFont="1" applyFill="1" applyBorder="1" applyAlignment="1">
      <alignment horizontal="center" vertical="center"/>
    </xf>
    <xf numFmtId="49" fontId="7" fillId="5" borderId="9" xfId="1" applyNumberFormat="1" applyFont="1" applyFill="1" applyBorder="1" applyAlignment="1">
      <alignment horizontal="center" vertical="center"/>
    </xf>
    <xf numFmtId="49" fontId="7" fillId="5" borderId="20" xfId="1" applyNumberFormat="1" applyFont="1" applyFill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left" vertical="center" wrapText="1"/>
    </xf>
    <xf numFmtId="164" fontId="7" fillId="0" borderId="20" xfId="1" applyNumberFormat="1" applyFont="1" applyBorder="1" applyAlignment="1">
      <alignment horizontal="left" vertical="center" wrapText="1"/>
    </xf>
    <xf numFmtId="49" fontId="5" fillId="6" borderId="9" xfId="2" applyNumberFormat="1" applyFont="1" applyFill="1" applyBorder="1" applyAlignment="1">
      <alignment horizontal="center" vertical="center" wrapText="1"/>
    </xf>
    <xf numFmtId="49" fontId="5" fillId="6" borderId="20" xfId="2" applyNumberFormat="1" applyFont="1" applyFill="1" applyBorder="1" applyAlignment="1">
      <alignment horizontal="center" vertical="center" wrapText="1"/>
    </xf>
    <xf numFmtId="49" fontId="5" fillId="6" borderId="31" xfId="2" applyNumberFormat="1" applyFont="1" applyFill="1" applyBorder="1" applyAlignment="1">
      <alignment horizontal="center" vertical="center" wrapText="1"/>
    </xf>
    <xf numFmtId="49" fontId="5" fillId="6" borderId="35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textRotation="90" wrapText="1"/>
    </xf>
    <xf numFmtId="49" fontId="5" fillId="0" borderId="11" xfId="1" applyNumberFormat="1" applyFont="1" applyBorder="1" applyAlignment="1">
      <alignment horizontal="center" vertical="center" textRotation="90" wrapText="1"/>
    </xf>
    <xf numFmtId="49" fontId="5" fillId="0" borderId="2" xfId="1" applyNumberFormat="1" applyFont="1" applyBorder="1" applyAlignment="1">
      <alignment horizontal="center" vertical="center" textRotation="90" wrapText="1"/>
    </xf>
    <xf numFmtId="49" fontId="5" fillId="0" borderId="12" xfId="1" applyNumberFormat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11" xfId="1" applyFont="1" applyBorder="1" applyAlignment="1">
      <alignment horizontal="center" vertical="center" textRotation="90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textRotation="90" wrapText="1"/>
    </xf>
    <xf numFmtId="0" fontId="5" fillId="0" borderId="19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21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1" fontId="5" fillId="6" borderId="49" xfId="3" applyNumberFormat="1" applyFont="1" applyFill="1" applyBorder="1" applyAlignment="1">
      <alignment horizontal="center" vertical="center"/>
    </xf>
    <xf numFmtId="1" fontId="5" fillId="6" borderId="53" xfId="3" applyNumberFormat="1" applyFont="1" applyFill="1" applyBorder="1" applyAlignment="1">
      <alignment horizontal="center" vertical="center"/>
    </xf>
    <xf numFmtId="1" fontId="5" fillId="6" borderId="54" xfId="3" applyNumberFormat="1" applyFont="1" applyFill="1" applyBorder="1" applyAlignment="1">
      <alignment horizontal="center" vertical="center"/>
    </xf>
    <xf numFmtId="164" fontId="9" fillId="6" borderId="46" xfId="1" applyNumberFormat="1" applyFont="1" applyFill="1" applyBorder="1" applyAlignment="1">
      <alignment horizontal="left" vertical="center" wrapText="1"/>
    </xf>
    <xf numFmtId="164" fontId="9" fillId="6" borderId="50" xfId="1" applyNumberFormat="1" applyFont="1" applyFill="1" applyBorder="1" applyAlignment="1">
      <alignment horizontal="left" vertical="center" wrapText="1"/>
    </xf>
    <xf numFmtId="49" fontId="7" fillId="0" borderId="50" xfId="1" applyNumberFormat="1" applyFont="1" applyBorder="1" applyAlignment="1">
      <alignment horizontal="center" vertical="center"/>
    </xf>
    <xf numFmtId="49" fontId="5" fillId="6" borderId="50" xfId="2" applyNumberFormat="1" applyFont="1" applyFill="1" applyBorder="1" applyAlignment="1">
      <alignment horizontal="center" vertical="center" wrapText="1"/>
    </xf>
    <xf numFmtId="49" fontId="5" fillId="0" borderId="51" xfId="1" applyNumberFormat="1" applyFont="1" applyBorder="1" applyAlignment="1">
      <alignment horizontal="left" vertical="center" wrapText="1"/>
    </xf>
    <xf numFmtId="164" fontId="5" fillId="6" borderId="15" xfId="3" applyNumberFormat="1" applyFont="1" applyFill="1" applyBorder="1" applyAlignment="1">
      <alignment horizontal="center" vertical="center"/>
    </xf>
    <xf numFmtId="164" fontId="5" fillId="6" borderId="62" xfId="3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9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49" fontId="6" fillId="2" borderId="6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64" xfId="0" applyNumberFormat="1" applyFont="1" applyFill="1" applyBorder="1" applyAlignment="1">
      <alignment horizontal="center" vertical="top" wrapText="1"/>
    </xf>
    <xf numFmtId="164" fontId="12" fillId="0" borderId="50" xfId="1" applyNumberFormat="1" applyFont="1" applyBorder="1" applyAlignment="1">
      <alignment horizontal="left" vertical="center" wrapText="1"/>
    </xf>
    <xf numFmtId="164" fontId="7" fillId="3" borderId="28" xfId="1" applyNumberFormat="1" applyFont="1" applyFill="1" applyBorder="1" applyAlignment="1">
      <alignment horizontal="left" vertical="center"/>
    </xf>
    <xf numFmtId="164" fontId="7" fillId="3" borderId="25" xfId="1" applyNumberFormat="1" applyFont="1" applyFill="1" applyBorder="1" applyAlignment="1">
      <alignment horizontal="left" vertical="center"/>
    </xf>
    <xf numFmtId="164" fontId="7" fillId="3" borderId="26" xfId="1" applyNumberFormat="1" applyFont="1" applyFill="1" applyBorder="1" applyAlignment="1">
      <alignment horizontal="left" vertical="center"/>
    </xf>
    <xf numFmtId="164" fontId="7" fillId="3" borderId="28" xfId="1" applyNumberFormat="1" applyFont="1" applyFill="1" applyBorder="1" applyAlignment="1">
      <alignment horizontal="right" vertical="center"/>
    </xf>
    <xf numFmtId="164" fontId="7" fillId="3" borderId="25" xfId="1" applyNumberFormat="1" applyFont="1" applyFill="1" applyBorder="1" applyAlignment="1">
      <alignment horizontal="right" vertical="center"/>
    </xf>
    <xf numFmtId="164" fontId="7" fillId="3" borderId="26" xfId="1" applyNumberFormat="1" applyFont="1" applyFill="1" applyBorder="1" applyAlignment="1">
      <alignment horizontal="right" vertical="center"/>
    </xf>
    <xf numFmtId="164" fontId="5" fillId="6" borderId="16" xfId="3" applyNumberFormat="1" applyFont="1" applyFill="1" applyBorder="1" applyAlignment="1">
      <alignment horizontal="center" vertical="center"/>
    </xf>
    <xf numFmtId="164" fontId="5" fillId="0" borderId="59" xfId="1" applyNumberFormat="1" applyFont="1" applyBorder="1" applyAlignment="1">
      <alignment horizontal="center" vertical="center" wrapText="1"/>
    </xf>
    <xf numFmtId="164" fontId="5" fillId="0" borderId="61" xfId="1" applyNumberFormat="1" applyFont="1" applyBorder="1" applyAlignment="1">
      <alignment horizontal="center" vertical="center" wrapText="1"/>
    </xf>
    <xf numFmtId="1" fontId="5" fillId="0" borderId="31" xfId="3" applyNumberFormat="1" applyFont="1" applyFill="1" applyBorder="1" applyAlignment="1">
      <alignment horizontal="center" vertical="center"/>
    </xf>
    <xf numFmtId="1" fontId="5" fillId="0" borderId="43" xfId="3" applyNumberFormat="1" applyFont="1" applyFill="1" applyBorder="1" applyAlignment="1">
      <alignment horizontal="center" vertical="center"/>
    </xf>
    <xf numFmtId="1" fontId="5" fillId="0" borderId="34" xfId="3" applyNumberFormat="1" applyFont="1" applyFill="1" applyBorder="1" applyAlignment="1">
      <alignment horizontal="center" vertical="center"/>
    </xf>
    <xf numFmtId="1" fontId="5" fillId="0" borderId="54" xfId="3" applyNumberFormat="1" applyFont="1" applyFill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/>
    </xf>
    <xf numFmtId="49" fontId="6" fillId="2" borderId="43" xfId="0" applyNumberFormat="1" applyFont="1" applyFill="1" applyBorder="1" applyAlignment="1">
      <alignment horizontal="center" vertical="center"/>
    </xf>
    <xf numFmtId="164" fontId="9" fillId="6" borderId="43" xfId="1" applyNumberFormat="1" applyFont="1" applyFill="1" applyBorder="1" applyAlignment="1">
      <alignment horizontal="left" vertical="center" wrapText="1"/>
    </xf>
    <xf numFmtId="164" fontId="5" fillId="0" borderId="46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165" fontId="5" fillId="0" borderId="46" xfId="1" applyNumberFormat="1" applyFont="1" applyBorder="1" applyAlignment="1">
      <alignment horizontal="center" vertical="center"/>
    </xf>
    <xf numFmtId="165" fontId="5" fillId="0" borderId="43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5" fontId="5" fillId="0" borderId="54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165" fontId="5" fillId="0" borderId="45" xfId="1" applyNumberFormat="1" applyFont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7" fillId="4" borderId="31" xfId="1" applyNumberFormat="1" applyFont="1" applyFill="1" applyBorder="1" applyAlignment="1">
      <alignment horizontal="center" vertical="center"/>
    </xf>
    <xf numFmtId="0" fontId="14" fillId="0" borderId="67" xfId="4" applyAlignment="1">
      <alignment horizontal="center"/>
    </xf>
  </cellXfs>
  <cellStyles count="5">
    <cellStyle name="1 antraštė" xfId="4" builtinId="16"/>
    <cellStyle name="Comma 2" xfId="3" xr:uid="{28E1FD5E-9A59-401E-98CA-A9F1E02D5FBE}"/>
    <cellStyle name="Įprastas" xfId="0" builtinId="0"/>
    <cellStyle name="Normal 2" xfId="1" xr:uid="{580308F7-39CC-4FDB-969A-E1E2315887A7}"/>
    <cellStyle name="Normal_4 programa (11.13)" xfId="2" xr:uid="{AC4B1AA3-E9C5-4F61-A505-E183A12CE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96CA-EBE5-4A5D-97D8-C46B7FE8DC94}">
  <dimension ref="A1:U144"/>
  <sheetViews>
    <sheetView tabSelected="1" zoomScale="115" zoomScaleNormal="115" workbookViewId="0">
      <selection activeCell="O136" sqref="O136"/>
    </sheetView>
  </sheetViews>
  <sheetFormatPr defaultRowHeight="15" x14ac:dyDescent="0.25"/>
  <cols>
    <col min="1" max="5" width="4.140625" customWidth="1"/>
    <col min="6" max="6" width="23.85546875" customWidth="1"/>
    <col min="17" max="17" width="23.85546875" customWidth="1"/>
  </cols>
  <sheetData>
    <row r="1" spans="1:21" ht="18.75" x14ac:dyDescent="0.3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</row>
    <row r="2" spans="1:21" x14ac:dyDescent="0.25">
      <c r="A2" s="401" t="s">
        <v>157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</row>
    <row r="3" spans="1:21" x14ac:dyDescent="0.25">
      <c r="A3" s="401" t="s">
        <v>134</v>
      </c>
      <c r="B3" s="401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</row>
    <row r="4" spans="1:21" ht="15.75" thickBot="1" x14ac:dyDescent="0.3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</row>
    <row r="5" spans="1:21" ht="14.45" customHeight="1" x14ac:dyDescent="0.25">
      <c r="A5" s="403" t="s">
        <v>0</v>
      </c>
      <c r="B5" s="405" t="s">
        <v>1</v>
      </c>
      <c r="C5" s="403" t="s">
        <v>2</v>
      </c>
      <c r="D5" s="403" t="s">
        <v>3</v>
      </c>
      <c r="E5" s="403" t="s">
        <v>4</v>
      </c>
      <c r="F5" s="407" t="s">
        <v>5</v>
      </c>
      <c r="G5" s="409" t="s">
        <v>6</v>
      </c>
      <c r="H5" s="409" t="s">
        <v>7</v>
      </c>
      <c r="I5" s="409" t="s">
        <v>8</v>
      </c>
      <c r="J5" s="422" t="s">
        <v>9</v>
      </c>
      <c r="K5" s="425" t="s">
        <v>158</v>
      </c>
      <c r="L5" s="426"/>
      <c r="M5" s="426"/>
      <c r="N5" s="427"/>
      <c r="O5" s="428" t="s">
        <v>10</v>
      </c>
      <c r="P5" s="409" t="s">
        <v>159</v>
      </c>
      <c r="Q5" s="411" t="s">
        <v>11</v>
      </c>
      <c r="R5" s="412"/>
      <c r="S5" s="412"/>
      <c r="T5" s="413"/>
    </row>
    <row r="6" spans="1:21" ht="15" customHeight="1" x14ac:dyDescent="0.25">
      <c r="A6" s="404"/>
      <c r="B6" s="406"/>
      <c r="C6" s="404"/>
      <c r="D6" s="404"/>
      <c r="E6" s="404"/>
      <c r="F6" s="408"/>
      <c r="G6" s="410"/>
      <c r="H6" s="410"/>
      <c r="I6" s="410"/>
      <c r="J6" s="423"/>
      <c r="K6" s="414" t="s">
        <v>12</v>
      </c>
      <c r="L6" s="416" t="s">
        <v>13</v>
      </c>
      <c r="M6" s="416"/>
      <c r="N6" s="417" t="s">
        <v>14</v>
      </c>
      <c r="O6" s="414"/>
      <c r="P6" s="410"/>
      <c r="Q6" s="419" t="s">
        <v>15</v>
      </c>
      <c r="R6" s="416" t="s">
        <v>16</v>
      </c>
      <c r="S6" s="416"/>
      <c r="T6" s="421"/>
    </row>
    <row r="7" spans="1:21" ht="55.9" customHeight="1" thickBot="1" x14ac:dyDescent="0.3">
      <c r="A7" s="404"/>
      <c r="B7" s="406"/>
      <c r="C7" s="404"/>
      <c r="D7" s="404"/>
      <c r="E7" s="404"/>
      <c r="F7" s="408"/>
      <c r="G7" s="410"/>
      <c r="H7" s="410"/>
      <c r="I7" s="410"/>
      <c r="J7" s="424"/>
      <c r="K7" s="415"/>
      <c r="L7" s="5" t="s">
        <v>12</v>
      </c>
      <c r="M7" s="5" t="s">
        <v>17</v>
      </c>
      <c r="N7" s="418"/>
      <c r="O7" s="415"/>
      <c r="P7" s="429"/>
      <c r="Q7" s="420"/>
      <c r="R7" s="6" t="s">
        <v>18</v>
      </c>
      <c r="S7" s="7" t="s">
        <v>19</v>
      </c>
      <c r="T7" s="7" t="s">
        <v>160</v>
      </c>
    </row>
    <row r="8" spans="1:21" ht="15.75" customHeight="1" thickBot="1" x14ac:dyDescent="0.3">
      <c r="A8" s="8" t="s">
        <v>20</v>
      </c>
      <c r="B8" s="377" t="s">
        <v>21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8"/>
      <c r="U8" s="9"/>
    </row>
    <row r="9" spans="1:21" ht="15.75" thickBot="1" x14ac:dyDescent="0.3">
      <c r="A9" s="8" t="s">
        <v>20</v>
      </c>
      <c r="B9" s="10" t="s">
        <v>22</v>
      </c>
      <c r="C9" s="11" t="s">
        <v>22</v>
      </c>
      <c r="D9" s="383" t="s">
        <v>23</v>
      </c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5"/>
    </row>
    <row r="10" spans="1:21" ht="15.75" customHeight="1" thickBot="1" x14ac:dyDescent="0.3">
      <c r="A10" s="8" t="s">
        <v>20</v>
      </c>
      <c r="B10" s="10" t="s">
        <v>22</v>
      </c>
      <c r="C10" s="14" t="s">
        <v>22</v>
      </c>
      <c r="D10" s="15" t="s">
        <v>22</v>
      </c>
      <c r="E10" s="386" t="s">
        <v>24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8"/>
    </row>
    <row r="11" spans="1:21" ht="21" x14ac:dyDescent="0.25">
      <c r="A11" s="379" t="s">
        <v>20</v>
      </c>
      <c r="B11" s="381" t="s">
        <v>22</v>
      </c>
      <c r="C11" s="389" t="s">
        <v>22</v>
      </c>
      <c r="D11" s="391" t="s">
        <v>22</v>
      </c>
      <c r="E11" s="393" t="s">
        <v>22</v>
      </c>
      <c r="F11" s="395" t="s">
        <v>25</v>
      </c>
      <c r="G11" s="397" t="s">
        <v>26</v>
      </c>
      <c r="H11" s="397" t="s">
        <v>27</v>
      </c>
      <c r="I11" s="399" t="s">
        <v>28</v>
      </c>
      <c r="J11" s="23" t="s">
        <v>29</v>
      </c>
      <c r="K11" s="24">
        <v>5000</v>
      </c>
      <c r="L11" s="24">
        <v>5000</v>
      </c>
      <c r="M11" s="24"/>
      <c r="N11" s="25"/>
      <c r="O11" s="26">
        <v>5000</v>
      </c>
      <c r="P11" s="27">
        <v>5000</v>
      </c>
      <c r="Q11" s="28" t="s">
        <v>30</v>
      </c>
      <c r="R11" s="29">
        <v>5</v>
      </c>
      <c r="S11" s="29">
        <v>5</v>
      </c>
      <c r="T11" s="30">
        <v>5</v>
      </c>
    </row>
    <row r="12" spans="1:21" ht="22.9" customHeight="1" thickBot="1" x14ac:dyDescent="0.3">
      <c r="A12" s="380"/>
      <c r="B12" s="382"/>
      <c r="C12" s="390"/>
      <c r="D12" s="392"/>
      <c r="E12" s="394"/>
      <c r="F12" s="396"/>
      <c r="G12" s="398"/>
      <c r="H12" s="398"/>
      <c r="I12" s="400"/>
      <c r="J12" s="38" t="s">
        <v>31</v>
      </c>
      <c r="K12" s="39">
        <f t="shared" ref="K12:P13" si="0">SUM(K11)</f>
        <v>5000</v>
      </c>
      <c r="L12" s="39">
        <f t="shared" si="0"/>
        <v>5000</v>
      </c>
      <c r="M12" s="39">
        <f t="shared" si="0"/>
        <v>0</v>
      </c>
      <c r="N12" s="40">
        <f t="shared" si="0"/>
        <v>0</v>
      </c>
      <c r="O12" s="41">
        <f t="shared" si="0"/>
        <v>5000</v>
      </c>
      <c r="P12" s="39">
        <f t="shared" si="0"/>
        <v>5000</v>
      </c>
      <c r="Q12" s="42"/>
      <c r="R12" s="43"/>
      <c r="S12" s="43"/>
      <c r="T12" s="44"/>
    </row>
    <row r="13" spans="1:21" ht="15.75" thickBot="1" x14ac:dyDescent="0.3">
      <c r="A13" s="251" t="s">
        <v>20</v>
      </c>
      <c r="B13" s="252" t="s">
        <v>22</v>
      </c>
      <c r="C13" s="11" t="s">
        <v>22</v>
      </c>
      <c r="D13" s="47" t="s">
        <v>22</v>
      </c>
      <c r="E13" s="337" t="s">
        <v>32</v>
      </c>
      <c r="F13" s="338"/>
      <c r="G13" s="338"/>
      <c r="H13" s="338"/>
      <c r="I13" s="338"/>
      <c r="J13" s="339"/>
      <c r="K13" s="48">
        <f t="shared" si="0"/>
        <v>5000</v>
      </c>
      <c r="L13" s="48">
        <f t="shared" si="0"/>
        <v>5000</v>
      </c>
      <c r="M13" s="48">
        <f t="shared" si="0"/>
        <v>0</v>
      </c>
      <c r="N13" s="48">
        <f t="shared" si="0"/>
        <v>0</v>
      </c>
      <c r="O13" s="48">
        <f t="shared" si="0"/>
        <v>5000</v>
      </c>
      <c r="P13" s="48">
        <f t="shared" si="0"/>
        <v>5000</v>
      </c>
      <c r="Q13" s="49"/>
      <c r="R13" s="50"/>
      <c r="S13" s="51"/>
      <c r="T13" s="52"/>
    </row>
    <row r="14" spans="1:21" ht="15.75" thickBot="1" x14ac:dyDescent="0.3">
      <c r="A14" s="45" t="s">
        <v>20</v>
      </c>
      <c r="B14" s="46" t="s">
        <v>22</v>
      </c>
      <c r="C14" s="11" t="s">
        <v>22</v>
      </c>
      <c r="D14" s="53"/>
      <c r="E14" s="371" t="s">
        <v>33</v>
      </c>
      <c r="F14" s="372"/>
      <c r="G14" s="372"/>
      <c r="H14" s="372"/>
      <c r="I14" s="372"/>
      <c r="J14" s="373"/>
      <c r="K14" s="54">
        <f t="shared" ref="K14:P14" si="1">SUM(K13,)</f>
        <v>5000</v>
      </c>
      <c r="L14" s="54">
        <f t="shared" si="1"/>
        <v>5000</v>
      </c>
      <c r="M14" s="54">
        <f t="shared" si="1"/>
        <v>0</v>
      </c>
      <c r="N14" s="54">
        <f t="shared" si="1"/>
        <v>0</v>
      </c>
      <c r="O14" s="54">
        <f t="shared" si="1"/>
        <v>5000</v>
      </c>
      <c r="P14" s="54">
        <f t="shared" si="1"/>
        <v>5000</v>
      </c>
      <c r="Q14" s="55"/>
      <c r="R14" s="56"/>
      <c r="S14" s="57"/>
      <c r="T14" s="58"/>
    </row>
    <row r="15" spans="1:21" ht="25.15" customHeight="1" thickBot="1" x14ac:dyDescent="0.3">
      <c r="A15" s="8" t="s">
        <v>20</v>
      </c>
      <c r="B15" s="46" t="s">
        <v>22</v>
      </c>
      <c r="C15" s="11" t="s">
        <v>34</v>
      </c>
      <c r="D15" s="374" t="s">
        <v>35</v>
      </c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6"/>
    </row>
    <row r="16" spans="1:21" ht="15.75" customHeight="1" thickBot="1" x14ac:dyDescent="0.3">
      <c r="A16" s="8" t="s">
        <v>20</v>
      </c>
      <c r="B16" s="10" t="s">
        <v>22</v>
      </c>
      <c r="C16" s="11" t="s">
        <v>34</v>
      </c>
      <c r="D16" s="60" t="s">
        <v>22</v>
      </c>
      <c r="E16" s="340" t="s">
        <v>36</v>
      </c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2"/>
    </row>
    <row r="17" spans="1:21" ht="21" x14ac:dyDescent="0.25">
      <c r="A17" s="138" t="s">
        <v>20</v>
      </c>
      <c r="B17" s="16" t="s">
        <v>22</v>
      </c>
      <c r="C17" s="62" t="s">
        <v>34</v>
      </c>
      <c r="D17" s="63" t="s">
        <v>22</v>
      </c>
      <c r="E17" s="64" t="s">
        <v>22</v>
      </c>
      <c r="F17" s="65" t="s">
        <v>37</v>
      </c>
      <c r="G17" s="66" t="s">
        <v>38</v>
      </c>
      <c r="H17" s="66"/>
      <c r="I17" s="66" t="s">
        <v>39</v>
      </c>
      <c r="J17" s="67"/>
      <c r="K17" s="68"/>
      <c r="L17" s="68"/>
      <c r="M17" s="68"/>
      <c r="N17" s="69"/>
      <c r="O17" s="70"/>
      <c r="P17" s="71"/>
      <c r="Q17" s="72"/>
      <c r="R17" s="73"/>
      <c r="S17" s="73"/>
      <c r="T17" s="74"/>
      <c r="U17" s="75"/>
    </row>
    <row r="18" spans="1:21" ht="18" customHeight="1" x14ac:dyDescent="0.25">
      <c r="A18" s="443"/>
      <c r="B18" s="318"/>
      <c r="C18" s="345"/>
      <c r="D18" s="346"/>
      <c r="E18" s="347"/>
      <c r="F18" s="305" t="s">
        <v>40</v>
      </c>
      <c r="G18" s="349" t="s">
        <v>41</v>
      </c>
      <c r="H18" s="349" t="s">
        <v>42</v>
      </c>
      <c r="I18" s="349" t="s">
        <v>43</v>
      </c>
      <c r="J18" s="82" t="s">
        <v>29</v>
      </c>
      <c r="K18" s="83">
        <v>800</v>
      </c>
      <c r="L18" s="83">
        <v>800</v>
      </c>
      <c r="M18" s="83"/>
      <c r="N18" s="84"/>
      <c r="O18" s="85"/>
      <c r="P18" s="86"/>
      <c r="Q18" s="350" t="s">
        <v>44</v>
      </c>
      <c r="R18" s="370">
        <v>5</v>
      </c>
      <c r="S18" s="370">
        <v>0</v>
      </c>
      <c r="T18" s="430">
        <v>0</v>
      </c>
    </row>
    <row r="19" spans="1:21" x14ac:dyDescent="0.25">
      <c r="A19" s="443"/>
      <c r="B19" s="318"/>
      <c r="C19" s="345"/>
      <c r="D19" s="346"/>
      <c r="E19" s="347"/>
      <c r="F19" s="348"/>
      <c r="G19" s="349"/>
      <c r="H19" s="349"/>
      <c r="I19" s="349"/>
      <c r="J19" s="91" t="s">
        <v>45</v>
      </c>
      <c r="K19" s="92">
        <v>800</v>
      </c>
      <c r="L19" s="92">
        <v>800</v>
      </c>
      <c r="M19" s="92"/>
      <c r="N19" s="93"/>
      <c r="O19" s="181"/>
      <c r="P19" s="93"/>
      <c r="Q19" s="351"/>
      <c r="R19" s="360"/>
      <c r="S19" s="360"/>
      <c r="T19" s="431"/>
    </row>
    <row r="20" spans="1:21" x14ac:dyDescent="0.25">
      <c r="A20" s="443"/>
      <c r="B20" s="318"/>
      <c r="C20" s="345"/>
      <c r="D20" s="346"/>
      <c r="E20" s="347"/>
      <c r="F20" s="348"/>
      <c r="G20" s="349"/>
      <c r="H20" s="349"/>
      <c r="I20" s="349"/>
      <c r="J20" s="91" t="s">
        <v>46</v>
      </c>
      <c r="K20" s="92"/>
      <c r="L20" s="92"/>
      <c r="M20" s="92"/>
      <c r="N20" s="93"/>
      <c r="O20" s="181"/>
      <c r="P20" s="93"/>
      <c r="Q20" s="351"/>
      <c r="R20" s="360"/>
      <c r="S20" s="360"/>
      <c r="T20" s="431"/>
    </row>
    <row r="21" spans="1:21" x14ac:dyDescent="0.25">
      <c r="A21" s="256"/>
      <c r="B21" s="253"/>
      <c r="C21" s="345"/>
      <c r="D21" s="346"/>
      <c r="E21" s="347"/>
      <c r="F21" s="348"/>
      <c r="G21" s="349"/>
      <c r="H21" s="349"/>
      <c r="I21" s="349"/>
      <c r="J21" s="91" t="s">
        <v>47</v>
      </c>
      <c r="K21" s="92"/>
      <c r="L21" s="92"/>
      <c r="M21" s="92"/>
      <c r="N21" s="93"/>
      <c r="O21" s="181"/>
      <c r="P21" s="93"/>
      <c r="Q21" s="351"/>
      <c r="R21" s="360"/>
      <c r="S21" s="360"/>
      <c r="T21" s="431"/>
    </row>
    <row r="22" spans="1:21" x14ac:dyDescent="0.25">
      <c r="A22" s="257"/>
      <c r="B22" s="254"/>
      <c r="C22" s="345"/>
      <c r="D22" s="346"/>
      <c r="E22" s="347"/>
      <c r="F22" s="306"/>
      <c r="G22" s="349"/>
      <c r="H22" s="349"/>
      <c r="I22" s="349"/>
      <c r="J22" s="91" t="s">
        <v>48</v>
      </c>
      <c r="K22" s="92">
        <v>9800</v>
      </c>
      <c r="L22" s="92">
        <v>9800</v>
      </c>
      <c r="M22" s="92"/>
      <c r="N22" s="93"/>
      <c r="O22" s="181"/>
      <c r="P22" s="93"/>
      <c r="Q22" s="362"/>
      <c r="R22" s="361"/>
      <c r="S22" s="361"/>
      <c r="T22" s="432"/>
    </row>
    <row r="23" spans="1:21" x14ac:dyDescent="0.25">
      <c r="A23" s="97"/>
      <c r="B23" s="98"/>
      <c r="C23" s="99"/>
      <c r="D23" s="100"/>
      <c r="E23" s="101"/>
      <c r="F23" s="102"/>
      <c r="G23" s="103"/>
      <c r="H23" s="103"/>
      <c r="I23" s="103"/>
      <c r="J23" s="104" t="s">
        <v>49</v>
      </c>
      <c r="K23" s="105">
        <f t="shared" ref="K23:P23" si="2">SUM(K18,K19,K20,K21,K22,)</f>
        <v>11400</v>
      </c>
      <c r="L23" s="105">
        <f t="shared" si="2"/>
        <v>11400</v>
      </c>
      <c r="M23" s="105">
        <f t="shared" si="2"/>
        <v>0</v>
      </c>
      <c r="N23" s="106">
        <f t="shared" si="2"/>
        <v>0</v>
      </c>
      <c r="O23" s="107">
        <f t="shared" si="2"/>
        <v>0</v>
      </c>
      <c r="P23" s="105">
        <f t="shared" si="2"/>
        <v>0</v>
      </c>
      <c r="Q23" s="108"/>
      <c r="R23" s="109"/>
      <c r="S23" s="109"/>
      <c r="T23" s="110"/>
    </row>
    <row r="24" spans="1:21" ht="17.45" customHeight="1" thickBot="1" x14ac:dyDescent="0.3">
      <c r="A24" s="255"/>
      <c r="B24" s="200"/>
      <c r="C24" s="113"/>
      <c r="D24" s="114"/>
      <c r="E24" s="115"/>
      <c r="F24" s="116"/>
      <c r="G24" s="117"/>
      <c r="H24" s="117"/>
      <c r="I24" s="117"/>
      <c r="J24" s="118" t="s">
        <v>31</v>
      </c>
      <c r="K24" s="119">
        <f t="shared" ref="K24:P24" si="3">SUM(K17,K23,)</f>
        <v>11400</v>
      </c>
      <c r="L24" s="119">
        <f t="shared" si="3"/>
        <v>11400</v>
      </c>
      <c r="M24" s="119">
        <f t="shared" si="3"/>
        <v>0</v>
      </c>
      <c r="N24" s="119">
        <f t="shared" si="3"/>
        <v>0</v>
      </c>
      <c r="O24" s="119">
        <f t="shared" si="3"/>
        <v>0</v>
      </c>
      <c r="P24" s="119">
        <f t="shared" si="3"/>
        <v>0</v>
      </c>
      <c r="Q24" s="120"/>
      <c r="R24" s="43"/>
      <c r="S24" s="43"/>
      <c r="T24" s="44"/>
    </row>
    <row r="25" spans="1:21" ht="21" x14ac:dyDescent="0.25">
      <c r="A25" s="261" t="s">
        <v>20</v>
      </c>
      <c r="B25" s="247" t="s">
        <v>22</v>
      </c>
      <c r="C25" s="14" t="s">
        <v>34</v>
      </c>
      <c r="D25" s="236" t="s">
        <v>22</v>
      </c>
      <c r="E25" s="237" t="s">
        <v>34</v>
      </c>
      <c r="F25" s="238" t="s">
        <v>50</v>
      </c>
      <c r="G25" s="22"/>
      <c r="H25" s="22"/>
      <c r="I25" s="22" t="s">
        <v>51</v>
      </c>
      <c r="J25" s="139"/>
      <c r="K25" s="140"/>
      <c r="L25" s="140"/>
      <c r="M25" s="140"/>
      <c r="N25" s="239"/>
      <c r="O25" s="127"/>
      <c r="P25" s="86"/>
      <c r="Q25" s="128"/>
      <c r="R25" s="129"/>
      <c r="S25" s="129"/>
      <c r="T25" s="130"/>
    </row>
    <row r="26" spans="1:21" ht="18" customHeight="1" x14ac:dyDescent="0.25">
      <c r="A26" s="444"/>
      <c r="B26" s="317"/>
      <c r="C26" s="345"/>
      <c r="D26" s="346"/>
      <c r="E26" s="347"/>
      <c r="F26" s="305" t="s">
        <v>52</v>
      </c>
      <c r="G26" s="349" t="s">
        <v>41</v>
      </c>
      <c r="H26" s="349" t="s">
        <v>53</v>
      </c>
      <c r="I26" s="349" t="s">
        <v>54</v>
      </c>
      <c r="J26" s="82" t="s">
        <v>29</v>
      </c>
      <c r="K26" s="83"/>
      <c r="L26" s="83"/>
      <c r="M26" s="83"/>
      <c r="N26" s="126"/>
      <c r="O26" s="167"/>
      <c r="P26" s="86"/>
      <c r="Q26" s="350" t="s">
        <v>55</v>
      </c>
      <c r="R26" s="370">
        <v>1</v>
      </c>
      <c r="S26" s="370">
        <v>0</v>
      </c>
      <c r="T26" s="430">
        <v>0</v>
      </c>
    </row>
    <row r="27" spans="1:21" x14ac:dyDescent="0.25">
      <c r="A27" s="445"/>
      <c r="B27" s="318"/>
      <c r="C27" s="345"/>
      <c r="D27" s="346"/>
      <c r="E27" s="347"/>
      <c r="F27" s="348"/>
      <c r="G27" s="349"/>
      <c r="H27" s="349"/>
      <c r="I27" s="349"/>
      <c r="J27" s="91" t="s">
        <v>47</v>
      </c>
      <c r="K27" s="92"/>
      <c r="L27" s="92"/>
      <c r="M27" s="92"/>
      <c r="N27" s="93"/>
      <c r="O27" s="181"/>
      <c r="P27" s="95"/>
      <c r="Q27" s="351"/>
      <c r="R27" s="360"/>
      <c r="S27" s="360"/>
      <c r="T27" s="431"/>
    </row>
    <row r="28" spans="1:21" x14ac:dyDescent="0.25">
      <c r="A28" s="446"/>
      <c r="B28" s="319"/>
      <c r="C28" s="345"/>
      <c r="D28" s="346"/>
      <c r="E28" s="347"/>
      <c r="F28" s="348"/>
      <c r="G28" s="349"/>
      <c r="H28" s="349"/>
      <c r="I28" s="349"/>
      <c r="J28" s="91" t="s">
        <v>48</v>
      </c>
      <c r="K28" s="92">
        <v>57100</v>
      </c>
      <c r="L28" s="92">
        <v>57100</v>
      </c>
      <c r="M28" s="92"/>
      <c r="N28" s="93"/>
      <c r="O28" s="181"/>
      <c r="P28" s="131"/>
      <c r="Q28" s="362"/>
      <c r="R28" s="361"/>
      <c r="S28" s="361"/>
      <c r="T28" s="432"/>
      <c r="U28" s="75"/>
    </row>
    <row r="29" spans="1:21" x14ac:dyDescent="0.25">
      <c r="A29" s="147"/>
      <c r="B29" s="98"/>
      <c r="C29" s="99"/>
      <c r="D29" s="100"/>
      <c r="E29" s="101"/>
      <c r="F29" s="102"/>
      <c r="G29" s="103"/>
      <c r="H29" s="103"/>
      <c r="I29" s="103"/>
      <c r="J29" s="104" t="s">
        <v>49</v>
      </c>
      <c r="K29" s="105">
        <f t="shared" ref="K29:P29" si="4">SUM(K26,K27,K28)</f>
        <v>57100</v>
      </c>
      <c r="L29" s="105">
        <f t="shared" si="4"/>
        <v>57100</v>
      </c>
      <c r="M29" s="105">
        <f t="shared" si="4"/>
        <v>0</v>
      </c>
      <c r="N29" s="148">
        <f t="shared" si="4"/>
        <v>0</v>
      </c>
      <c r="O29" s="149">
        <f t="shared" si="4"/>
        <v>0</v>
      </c>
      <c r="P29" s="105">
        <f t="shared" si="4"/>
        <v>0</v>
      </c>
      <c r="Q29" s="132"/>
      <c r="R29" s="133"/>
      <c r="S29" s="133"/>
      <c r="T29" s="134"/>
    </row>
    <row r="30" spans="1:21" ht="18" customHeight="1" x14ac:dyDescent="0.25">
      <c r="A30" s="314"/>
      <c r="B30" s="317"/>
      <c r="C30" s="345"/>
      <c r="D30" s="346"/>
      <c r="E30" s="347"/>
      <c r="F30" s="433" t="s">
        <v>161</v>
      </c>
      <c r="G30" s="349" t="s">
        <v>56</v>
      </c>
      <c r="H30" s="349" t="s">
        <v>53</v>
      </c>
      <c r="I30" s="349" t="s">
        <v>54</v>
      </c>
      <c r="J30" s="82" t="s">
        <v>29</v>
      </c>
      <c r="K30" s="83">
        <v>5000</v>
      </c>
      <c r="L30" s="83"/>
      <c r="M30" s="83"/>
      <c r="N30" s="126">
        <v>5000</v>
      </c>
      <c r="O30" s="167"/>
      <c r="P30" s="126"/>
      <c r="Q30" s="350" t="s">
        <v>57</v>
      </c>
      <c r="R30" s="370">
        <v>25</v>
      </c>
      <c r="S30" s="370">
        <v>30</v>
      </c>
      <c r="T30" s="430">
        <v>32</v>
      </c>
    </row>
    <row r="31" spans="1:21" x14ac:dyDescent="0.25">
      <c r="A31" s="315"/>
      <c r="B31" s="318"/>
      <c r="C31" s="345"/>
      <c r="D31" s="346"/>
      <c r="E31" s="347"/>
      <c r="F31" s="434"/>
      <c r="G31" s="349"/>
      <c r="H31" s="349"/>
      <c r="I31" s="349"/>
      <c r="J31" s="91" t="s">
        <v>47</v>
      </c>
      <c r="K31" s="92"/>
      <c r="L31" s="92"/>
      <c r="M31" s="92"/>
      <c r="N31" s="93"/>
      <c r="O31" s="181"/>
      <c r="P31" s="93"/>
      <c r="Q31" s="362"/>
      <c r="R31" s="361"/>
      <c r="S31" s="361"/>
      <c r="T31" s="432"/>
    </row>
    <row r="32" spans="1:21" x14ac:dyDescent="0.25">
      <c r="A32" s="316"/>
      <c r="B32" s="319"/>
      <c r="C32" s="345"/>
      <c r="D32" s="346"/>
      <c r="E32" s="347"/>
      <c r="F32" s="434"/>
      <c r="G32" s="349"/>
      <c r="H32" s="349"/>
      <c r="I32" s="349"/>
      <c r="J32" s="91" t="s">
        <v>48</v>
      </c>
      <c r="K32" s="92">
        <v>17100</v>
      </c>
      <c r="L32" s="92"/>
      <c r="M32" s="92"/>
      <c r="N32" s="93">
        <v>17100</v>
      </c>
      <c r="O32" s="181"/>
      <c r="P32" s="196"/>
      <c r="Q32" s="135" t="s">
        <v>58</v>
      </c>
      <c r="R32" s="136">
        <v>1</v>
      </c>
      <c r="S32" s="136">
        <v>1</v>
      </c>
      <c r="T32" s="137">
        <v>1</v>
      </c>
      <c r="U32" s="75"/>
    </row>
    <row r="33" spans="1:21" x14ac:dyDescent="0.25">
      <c r="A33" s="147"/>
      <c r="B33" s="98"/>
      <c r="C33" s="99"/>
      <c r="D33" s="100"/>
      <c r="E33" s="101"/>
      <c r="F33" s="102"/>
      <c r="G33" s="103"/>
      <c r="H33" s="103"/>
      <c r="I33" s="103"/>
      <c r="J33" s="104" t="s">
        <v>49</v>
      </c>
      <c r="K33" s="105">
        <f t="shared" ref="K33:P33" si="5">SUM(K30,K31,K32)</f>
        <v>22100</v>
      </c>
      <c r="L33" s="105">
        <f t="shared" si="5"/>
        <v>0</v>
      </c>
      <c r="M33" s="105">
        <f t="shared" si="5"/>
        <v>0</v>
      </c>
      <c r="N33" s="148">
        <f t="shared" si="5"/>
        <v>22100</v>
      </c>
      <c r="O33" s="149">
        <f t="shared" si="5"/>
        <v>0</v>
      </c>
      <c r="P33" s="105">
        <f t="shared" si="5"/>
        <v>0</v>
      </c>
      <c r="Q33" s="132"/>
      <c r="R33" s="133"/>
      <c r="S33" s="133"/>
      <c r="T33" s="134"/>
    </row>
    <row r="34" spans="1:21" ht="17.45" customHeight="1" thickBot="1" x14ac:dyDescent="0.3">
      <c r="A34" s="258"/>
      <c r="B34" s="200"/>
      <c r="C34" s="113"/>
      <c r="D34" s="114"/>
      <c r="E34" s="115"/>
      <c r="F34" s="116"/>
      <c r="G34" s="117"/>
      <c r="H34" s="117"/>
      <c r="I34" s="117" t="s">
        <v>59</v>
      </c>
      <c r="J34" s="118" t="s">
        <v>31</v>
      </c>
      <c r="K34" s="119">
        <f t="shared" ref="K34:P34" si="6">SUM(K25,K29,K33,)</f>
        <v>79200</v>
      </c>
      <c r="L34" s="119">
        <f t="shared" si="6"/>
        <v>57100</v>
      </c>
      <c r="M34" s="119">
        <f t="shared" si="6"/>
        <v>0</v>
      </c>
      <c r="N34" s="192">
        <f t="shared" si="6"/>
        <v>22100</v>
      </c>
      <c r="O34" s="240">
        <f t="shared" si="6"/>
        <v>0</v>
      </c>
      <c r="P34" s="119">
        <f t="shared" si="6"/>
        <v>0</v>
      </c>
      <c r="Q34" s="120"/>
      <c r="R34" s="43"/>
      <c r="S34" s="43"/>
      <c r="T34" s="44"/>
    </row>
    <row r="35" spans="1:21" ht="15.75" thickBot="1" x14ac:dyDescent="0.3">
      <c r="A35" s="248" t="s">
        <v>20</v>
      </c>
      <c r="B35" s="249" t="s">
        <v>22</v>
      </c>
      <c r="C35" s="11" t="s">
        <v>34</v>
      </c>
      <c r="D35" s="47" t="s">
        <v>22</v>
      </c>
      <c r="E35" s="337" t="s">
        <v>60</v>
      </c>
      <c r="F35" s="338"/>
      <c r="G35" s="338"/>
      <c r="H35" s="338"/>
      <c r="I35" s="338"/>
      <c r="J35" s="339"/>
      <c r="K35" s="48">
        <f t="shared" ref="K35:P35" si="7">SUM(K24,K34,)</f>
        <v>90600</v>
      </c>
      <c r="L35" s="48">
        <f t="shared" si="7"/>
        <v>68500</v>
      </c>
      <c r="M35" s="48">
        <f t="shared" si="7"/>
        <v>0</v>
      </c>
      <c r="N35" s="48">
        <f t="shared" si="7"/>
        <v>22100</v>
      </c>
      <c r="O35" s="48">
        <f t="shared" si="7"/>
        <v>0</v>
      </c>
      <c r="P35" s="48">
        <f t="shared" si="7"/>
        <v>0</v>
      </c>
      <c r="Q35" s="49"/>
      <c r="R35" s="50"/>
      <c r="S35" s="51"/>
      <c r="T35" s="52"/>
    </row>
    <row r="36" spans="1:21" ht="15.75" customHeight="1" thickBot="1" x14ac:dyDescent="0.3">
      <c r="A36" s="8" t="s">
        <v>20</v>
      </c>
      <c r="B36" s="46" t="s">
        <v>22</v>
      </c>
      <c r="C36" s="11" t="s">
        <v>34</v>
      </c>
      <c r="D36" s="60" t="s">
        <v>34</v>
      </c>
      <c r="E36" s="340" t="s">
        <v>61</v>
      </c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2"/>
    </row>
    <row r="37" spans="1:21" ht="41.45" customHeight="1" x14ac:dyDescent="0.25">
      <c r="A37" s="138" t="s">
        <v>20</v>
      </c>
      <c r="B37" s="16" t="s">
        <v>22</v>
      </c>
      <c r="C37" s="17" t="s">
        <v>34</v>
      </c>
      <c r="D37" s="18" t="s">
        <v>34</v>
      </c>
      <c r="E37" s="19" t="s">
        <v>22</v>
      </c>
      <c r="F37" s="20" t="s">
        <v>62</v>
      </c>
      <c r="G37" s="21"/>
      <c r="H37" s="21"/>
      <c r="I37" s="21" t="s">
        <v>63</v>
      </c>
      <c r="J37" s="139"/>
      <c r="K37" s="140"/>
      <c r="L37" s="140"/>
      <c r="M37" s="140"/>
      <c r="N37" s="141"/>
      <c r="O37" s="142"/>
      <c r="P37" s="71"/>
      <c r="Q37" s="143"/>
      <c r="R37" s="73"/>
      <c r="S37" s="73"/>
      <c r="T37" s="74"/>
      <c r="U37" s="75"/>
    </row>
    <row r="38" spans="1:21" ht="18" customHeight="1" x14ac:dyDescent="0.25">
      <c r="A38" s="315"/>
      <c r="B38" s="318"/>
      <c r="C38" s="345"/>
      <c r="D38" s="346"/>
      <c r="E38" s="347"/>
      <c r="F38" s="305" t="s">
        <v>64</v>
      </c>
      <c r="G38" s="349" t="s">
        <v>38</v>
      </c>
      <c r="H38" s="349" t="s">
        <v>65</v>
      </c>
      <c r="I38" s="349" t="s">
        <v>66</v>
      </c>
      <c r="J38" s="145" t="s">
        <v>29</v>
      </c>
      <c r="K38" s="83">
        <v>5000</v>
      </c>
      <c r="L38" s="83"/>
      <c r="M38" s="83"/>
      <c r="N38" s="126">
        <v>5000</v>
      </c>
      <c r="O38" s="127"/>
      <c r="P38" s="86"/>
      <c r="Q38" s="350" t="s">
        <v>67</v>
      </c>
      <c r="R38" s="370">
        <v>0</v>
      </c>
      <c r="S38" s="370">
        <v>0</v>
      </c>
      <c r="T38" s="430">
        <v>0</v>
      </c>
    </row>
    <row r="39" spans="1:21" x14ac:dyDescent="0.25">
      <c r="A39" s="315"/>
      <c r="B39" s="318"/>
      <c r="C39" s="345"/>
      <c r="D39" s="346"/>
      <c r="E39" s="347"/>
      <c r="F39" s="348"/>
      <c r="G39" s="349"/>
      <c r="H39" s="349"/>
      <c r="I39" s="349"/>
      <c r="J39" s="146" t="s">
        <v>46</v>
      </c>
      <c r="K39" s="92"/>
      <c r="L39" s="92"/>
      <c r="M39" s="92"/>
      <c r="N39" s="93"/>
      <c r="O39" s="94"/>
      <c r="P39" s="95"/>
      <c r="Q39" s="351"/>
      <c r="R39" s="360"/>
      <c r="S39" s="360"/>
      <c r="T39" s="431"/>
    </row>
    <row r="40" spans="1:21" x14ac:dyDescent="0.25">
      <c r="A40" s="315"/>
      <c r="B40" s="319"/>
      <c r="C40" s="345"/>
      <c r="D40" s="346"/>
      <c r="E40" s="347"/>
      <c r="F40" s="348"/>
      <c r="G40" s="349"/>
      <c r="H40" s="349"/>
      <c r="I40" s="349"/>
      <c r="J40" s="146" t="s">
        <v>48</v>
      </c>
      <c r="K40" s="92">
        <v>33000</v>
      </c>
      <c r="L40" s="92"/>
      <c r="M40" s="92"/>
      <c r="N40" s="93">
        <v>33000</v>
      </c>
      <c r="O40" s="181"/>
      <c r="P40" s="196"/>
      <c r="Q40" s="362"/>
      <c r="R40" s="361"/>
      <c r="S40" s="361"/>
      <c r="T40" s="432"/>
      <c r="U40" s="75"/>
    </row>
    <row r="41" spans="1:21" x14ac:dyDescent="0.25">
      <c r="A41" s="147"/>
      <c r="B41" s="98"/>
      <c r="C41" s="99"/>
      <c r="D41" s="100"/>
      <c r="E41" s="101"/>
      <c r="F41" s="102"/>
      <c r="G41" s="103"/>
      <c r="H41" s="103"/>
      <c r="I41" s="103"/>
      <c r="J41" s="104" t="s">
        <v>49</v>
      </c>
      <c r="K41" s="105">
        <f t="shared" ref="K41:P41" si="8">SUM(K38,K39,K40)</f>
        <v>38000</v>
      </c>
      <c r="L41" s="105">
        <f t="shared" si="8"/>
        <v>0</v>
      </c>
      <c r="M41" s="105">
        <f t="shared" si="8"/>
        <v>0</v>
      </c>
      <c r="N41" s="148">
        <f t="shared" si="8"/>
        <v>38000</v>
      </c>
      <c r="O41" s="149">
        <f t="shared" si="8"/>
        <v>0</v>
      </c>
      <c r="P41" s="105">
        <f t="shared" si="8"/>
        <v>0</v>
      </c>
      <c r="Q41" s="132"/>
      <c r="R41" s="133"/>
      <c r="S41" s="133"/>
      <c r="T41" s="134"/>
    </row>
    <row r="42" spans="1:21" x14ac:dyDescent="0.25">
      <c r="A42" s="314"/>
      <c r="B42" s="317"/>
      <c r="C42" s="320"/>
      <c r="D42" s="323"/>
      <c r="E42" s="326"/>
      <c r="F42" s="305" t="s">
        <v>170</v>
      </c>
      <c r="G42" s="307" t="s">
        <v>68</v>
      </c>
      <c r="H42" s="307" t="s">
        <v>171</v>
      </c>
      <c r="I42" s="307" t="s">
        <v>66</v>
      </c>
      <c r="J42" s="241" t="s">
        <v>29</v>
      </c>
      <c r="K42" s="289">
        <v>10000</v>
      </c>
      <c r="L42" s="285"/>
      <c r="M42" s="285"/>
      <c r="N42" s="288">
        <v>10000</v>
      </c>
      <c r="O42" s="286"/>
      <c r="P42" s="285"/>
      <c r="Q42" s="329"/>
      <c r="R42" s="312"/>
      <c r="S42" s="312"/>
      <c r="T42" s="303"/>
    </row>
    <row r="43" spans="1:21" x14ac:dyDescent="0.25">
      <c r="A43" s="315"/>
      <c r="B43" s="318"/>
      <c r="C43" s="321"/>
      <c r="D43" s="324"/>
      <c r="E43" s="327"/>
      <c r="F43" s="352"/>
      <c r="G43" s="309"/>
      <c r="H43" s="309"/>
      <c r="I43" s="309"/>
      <c r="J43" s="241" t="s">
        <v>69</v>
      </c>
      <c r="K43" s="285"/>
      <c r="L43" s="285"/>
      <c r="M43" s="285"/>
      <c r="N43" s="287"/>
      <c r="O43" s="286"/>
      <c r="P43" s="285"/>
      <c r="Q43" s="330"/>
      <c r="R43" s="313"/>
      <c r="S43" s="313"/>
      <c r="T43" s="304"/>
    </row>
    <row r="44" spans="1:21" x14ac:dyDescent="0.25">
      <c r="A44" s="316"/>
      <c r="B44" s="319"/>
      <c r="C44" s="322"/>
      <c r="D44" s="325"/>
      <c r="E44" s="328"/>
      <c r="F44" s="353"/>
      <c r="G44" s="308"/>
      <c r="H44" s="308"/>
      <c r="I44" s="308"/>
      <c r="J44" s="241" t="s">
        <v>172</v>
      </c>
      <c r="K44" s="285"/>
      <c r="L44" s="285"/>
      <c r="M44" s="285"/>
      <c r="N44" s="287"/>
      <c r="O44" s="286"/>
      <c r="P44" s="285"/>
      <c r="Q44" s="330"/>
      <c r="R44" s="313"/>
      <c r="S44" s="313"/>
      <c r="T44" s="304"/>
    </row>
    <row r="45" spans="1:21" x14ac:dyDescent="0.25">
      <c r="A45" s="258"/>
      <c r="B45" s="200"/>
      <c r="C45" s="279"/>
      <c r="D45" s="201"/>
      <c r="E45" s="280"/>
      <c r="F45" s="281"/>
      <c r="G45" s="282"/>
      <c r="H45" s="282"/>
      <c r="I45" s="103"/>
      <c r="J45" s="283" t="s">
        <v>49</v>
      </c>
      <c r="K45" s="202">
        <f>SUM(K42:K44)</f>
        <v>10000</v>
      </c>
      <c r="L45" s="202">
        <f t="shared" ref="L45:P45" si="9">SUM(L42:L44)</f>
        <v>0</v>
      </c>
      <c r="M45" s="202">
        <f t="shared" si="9"/>
        <v>0</v>
      </c>
      <c r="N45" s="203">
        <f t="shared" si="9"/>
        <v>10000</v>
      </c>
      <c r="O45" s="284">
        <f t="shared" si="9"/>
        <v>0</v>
      </c>
      <c r="P45" s="202">
        <f t="shared" si="9"/>
        <v>0</v>
      </c>
      <c r="Q45" s="108"/>
      <c r="R45" s="109"/>
      <c r="S45" s="109"/>
      <c r="T45" s="110"/>
    </row>
    <row r="46" spans="1:21" ht="18" customHeight="1" thickBot="1" x14ac:dyDescent="0.3">
      <c r="A46" s="258"/>
      <c r="B46" s="200"/>
      <c r="C46" s="33"/>
      <c r="D46" s="34"/>
      <c r="E46" s="35"/>
      <c r="F46" s="150"/>
      <c r="G46" s="36"/>
      <c r="H46" s="36"/>
      <c r="I46" s="37"/>
      <c r="J46" s="38" t="s">
        <v>31</v>
      </c>
      <c r="K46" s="39">
        <f>SUM(K37,K41,K45)</f>
        <v>48000</v>
      </c>
      <c r="L46" s="39">
        <f t="shared" ref="L46:P46" si="10">SUM(L37,L41,L45)</f>
        <v>0</v>
      </c>
      <c r="M46" s="39">
        <f t="shared" si="10"/>
        <v>0</v>
      </c>
      <c r="N46" s="162">
        <f t="shared" si="10"/>
        <v>48000</v>
      </c>
      <c r="O46" s="163">
        <f t="shared" si="10"/>
        <v>0</v>
      </c>
      <c r="P46" s="39">
        <f t="shared" si="10"/>
        <v>0</v>
      </c>
      <c r="Q46" s="151"/>
      <c r="R46" s="152"/>
      <c r="S46" s="152"/>
      <c r="T46" s="153"/>
    </row>
    <row r="47" spans="1:21" ht="15.75" thickBot="1" x14ac:dyDescent="0.3">
      <c r="A47" s="248" t="s">
        <v>20</v>
      </c>
      <c r="B47" s="249" t="s">
        <v>22</v>
      </c>
      <c r="C47" s="11" t="s">
        <v>34</v>
      </c>
      <c r="D47" s="47" t="s">
        <v>34</v>
      </c>
      <c r="E47" s="337" t="s">
        <v>32</v>
      </c>
      <c r="F47" s="338"/>
      <c r="G47" s="338"/>
      <c r="H47" s="338"/>
      <c r="I47" s="338"/>
      <c r="J47" s="339"/>
      <c r="K47" s="48">
        <f t="shared" ref="K47:P47" si="11">SUM(K46)</f>
        <v>48000</v>
      </c>
      <c r="L47" s="48">
        <f t="shared" si="11"/>
        <v>0</v>
      </c>
      <c r="M47" s="48">
        <f t="shared" si="11"/>
        <v>0</v>
      </c>
      <c r="N47" s="48">
        <f t="shared" si="11"/>
        <v>48000</v>
      </c>
      <c r="O47" s="48">
        <f t="shared" si="11"/>
        <v>0</v>
      </c>
      <c r="P47" s="48">
        <f t="shared" si="11"/>
        <v>0</v>
      </c>
      <c r="Q47" s="49"/>
      <c r="R47" s="50"/>
      <c r="S47" s="51"/>
      <c r="T47" s="52"/>
    </row>
    <row r="48" spans="1:21" ht="15.75" thickBot="1" x14ac:dyDescent="0.3">
      <c r="A48" s="8" t="s">
        <v>20</v>
      </c>
      <c r="B48" s="46" t="s">
        <v>22</v>
      </c>
      <c r="C48" s="11" t="s">
        <v>34</v>
      </c>
      <c r="D48" s="60" t="s">
        <v>70</v>
      </c>
      <c r="E48" s="340" t="s">
        <v>71</v>
      </c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2"/>
      <c r="U48" s="75"/>
    </row>
    <row r="49" spans="1:21" ht="31.5" x14ac:dyDescent="0.25">
      <c r="A49" s="138" t="s">
        <v>20</v>
      </c>
      <c r="B49" s="16" t="s">
        <v>22</v>
      </c>
      <c r="C49" s="17" t="s">
        <v>34</v>
      </c>
      <c r="D49" s="18" t="s">
        <v>70</v>
      </c>
      <c r="E49" s="19" t="s">
        <v>22</v>
      </c>
      <c r="F49" s="20" t="s">
        <v>72</v>
      </c>
      <c r="G49" s="21"/>
      <c r="H49" s="21"/>
      <c r="I49" s="21" t="s">
        <v>73</v>
      </c>
      <c r="J49" s="154"/>
      <c r="K49" s="140"/>
      <c r="L49" s="140"/>
      <c r="M49" s="140"/>
      <c r="N49" s="141"/>
      <c r="O49" s="142"/>
      <c r="P49" s="71"/>
      <c r="Q49" s="143"/>
      <c r="R49" s="155"/>
      <c r="S49" s="155"/>
      <c r="T49" s="156"/>
    </row>
    <row r="50" spans="1:21" x14ac:dyDescent="0.25">
      <c r="A50" s="315"/>
      <c r="B50" s="318"/>
      <c r="C50" s="345"/>
      <c r="D50" s="346"/>
      <c r="E50" s="347"/>
      <c r="F50" s="305" t="s">
        <v>74</v>
      </c>
      <c r="G50" s="349" t="s">
        <v>68</v>
      </c>
      <c r="H50" s="349" t="s">
        <v>75</v>
      </c>
      <c r="I50" s="349" t="s">
        <v>76</v>
      </c>
      <c r="J50" s="82" t="s">
        <v>29</v>
      </c>
      <c r="K50" s="83">
        <v>2000</v>
      </c>
      <c r="L50" s="83"/>
      <c r="M50" s="83"/>
      <c r="N50" s="126">
        <v>2000</v>
      </c>
      <c r="O50" s="127"/>
      <c r="P50" s="86"/>
      <c r="Q50" s="350" t="s">
        <v>77</v>
      </c>
      <c r="R50" s="363">
        <v>0.6</v>
      </c>
      <c r="S50" s="366">
        <v>0</v>
      </c>
      <c r="T50" s="334">
        <v>0</v>
      </c>
    </row>
    <row r="51" spans="1:21" ht="15" customHeight="1" x14ac:dyDescent="0.25">
      <c r="A51" s="315"/>
      <c r="B51" s="318"/>
      <c r="C51" s="345"/>
      <c r="D51" s="346"/>
      <c r="E51" s="347"/>
      <c r="F51" s="348"/>
      <c r="G51" s="349"/>
      <c r="H51" s="349"/>
      <c r="I51" s="349"/>
      <c r="J51" s="82" t="s">
        <v>46</v>
      </c>
      <c r="K51" s="83"/>
      <c r="L51" s="83"/>
      <c r="M51" s="83"/>
      <c r="N51" s="126"/>
      <c r="O51" s="127"/>
      <c r="P51" s="86"/>
      <c r="Q51" s="351"/>
      <c r="R51" s="364"/>
      <c r="S51" s="367"/>
      <c r="T51" s="335"/>
    </row>
    <row r="52" spans="1:21" ht="18.75" customHeight="1" x14ac:dyDescent="0.25">
      <c r="A52" s="315"/>
      <c r="B52" s="318"/>
      <c r="C52" s="345"/>
      <c r="D52" s="346"/>
      <c r="E52" s="347"/>
      <c r="F52" s="348"/>
      <c r="G52" s="349"/>
      <c r="H52" s="349"/>
      <c r="I52" s="349"/>
      <c r="J52" s="91" t="s">
        <v>45</v>
      </c>
      <c r="K52" s="92">
        <v>6100</v>
      </c>
      <c r="L52" s="92"/>
      <c r="M52" s="92"/>
      <c r="N52" s="93">
        <v>6100</v>
      </c>
      <c r="O52" s="181"/>
      <c r="P52" s="93"/>
      <c r="Q52" s="351"/>
      <c r="R52" s="364"/>
      <c r="S52" s="367"/>
      <c r="T52" s="335"/>
      <c r="U52" s="75"/>
    </row>
    <row r="53" spans="1:21" ht="15.75" customHeight="1" x14ac:dyDescent="0.25">
      <c r="A53" s="316"/>
      <c r="B53" s="319"/>
      <c r="C53" s="345"/>
      <c r="D53" s="346"/>
      <c r="E53" s="347"/>
      <c r="F53" s="306"/>
      <c r="G53" s="349"/>
      <c r="H53" s="349"/>
      <c r="I53" s="349"/>
      <c r="J53" s="91" t="s">
        <v>47</v>
      </c>
      <c r="K53" s="92"/>
      <c r="L53" s="92"/>
      <c r="M53" s="92"/>
      <c r="N53" s="93"/>
      <c r="O53" s="181"/>
      <c r="P53" s="196"/>
      <c r="Q53" s="362"/>
      <c r="R53" s="365"/>
      <c r="S53" s="368"/>
      <c r="T53" s="336"/>
    </row>
    <row r="54" spans="1:21" x14ac:dyDescent="0.25">
      <c r="A54" s="147"/>
      <c r="B54" s="98"/>
      <c r="C54" s="77"/>
      <c r="D54" s="78"/>
      <c r="E54" s="79"/>
      <c r="F54" s="90"/>
      <c r="G54" s="81"/>
      <c r="H54" s="81"/>
      <c r="I54" s="81"/>
      <c r="J54" s="91" t="s">
        <v>48</v>
      </c>
      <c r="K54" s="92">
        <v>34700</v>
      </c>
      <c r="L54" s="92"/>
      <c r="M54" s="92"/>
      <c r="N54" s="93">
        <v>34700</v>
      </c>
      <c r="O54" s="181"/>
      <c r="P54" s="196"/>
      <c r="Q54" s="72"/>
      <c r="R54" s="158"/>
      <c r="S54" s="155"/>
      <c r="T54" s="156"/>
      <c r="U54" s="75"/>
    </row>
    <row r="55" spans="1:21" ht="15" customHeight="1" x14ac:dyDescent="0.25">
      <c r="A55" s="144"/>
      <c r="B55" s="76"/>
      <c r="C55" s="99"/>
      <c r="D55" s="100"/>
      <c r="E55" s="101"/>
      <c r="F55" s="102"/>
      <c r="G55" s="103"/>
      <c r="H55" s="103"/>
      <c r="I55" s="103"/>
      <c r="J55" s="104" t="s">
        <v>49</v>
      </c>
      <c r="K55" s="105">
        <f>SUM(K50,K51,K52,K53,K54)</f>
        <v>42800</v>
      </c>
      <c r="L55" s="105">
        <f>SUM(L50,L51,L52,L53,L54)</f>
        <v>0</v>
      </c>
      <c r="M55" s="105">
        <f>SUM(M50,M51,M52,M53,M54)</f>
        <v>0</v>
      </c>
      <c r="N55" s="148">
        <f>SUM(N50,N51,N52,N53,N54)</f>
        <v>42800</v>
      </c>
      <c r="O55" s="149">
        <f>SUM(O50,O52,O53)</f>
        <v>0</v>
      </c>
      <c r="P55" s="105">
        <f>SUM(P50,P52,P53)</f>
        <v>0</v>
      </c>
      <c r="Q55" s="132"/>
      <c r="R55" s="159"/>
      <c r="S55" s="159"/>
      <c r="T55" s="160"/>
    </row>
    <row r="56" spans="1:21" ht="18" customHeight="1" thickBot="1" x14ac:dyDescent="0.3">
      <c r="A56" s="258"/>
      <c r="B56" s="200"/>
      <c r="C56" s="33"/>
      <c r="D56" s="34"/>
      <c r="E56" s="35"/>
      <c r="F56" s="150"/>
      <c r="G56" s="36"/>
      <c r="H56" s="36"/>
      <c r="I56" s="161"/>
      <c r="J56" s="38" t="s">
        <v>31</v>
      </c>
      <c r="K56" s="39">
        <f t="shared" ref="K56:P56" si="12">SUM(K49,K55,)</f>
        <v>42800</v>
      </c>
      <c r="L56" s="39">
        <f t="shared" si="12"/>
        <v>0</v>
      </c>
      <c r="M56" s="39">
        <f t="shared" si="12"/>
        <v>0</v>
      </c>
      <c r="N56" s="162">
        <f t="shared" si="12"/>
        <v>42800</v>
      </c>
      <c r="O56" s="163">
        <f t="shared" si="12"/>
        <v>0</v>
      </c>
      <c r="P56" s="39">
        <f t="shared" si="12"/>
        <v>0</v>
      </c>
      <c r="Q56" s="151"/>
      <c r="R56" s="164"/>
      <c r="S56" s="164"/>
      <c r="T56" s="165"/>
      <c r="U56" s="75"/>
    </row>
    <row r="57" spans="1:21" ht="31.5" customHeight="1" x14ac:dyDescent="0.25">
      <c r="A57" s="138" t="s">
        <v>20</v>
      </c>
      <c r="B57" s="16" t="s">
        <v>22</v>
      </c>
      <c r="C57" s="62" t="s">
        <v>34</v>
      </c>
      <c r="D57" s="63" t="s">
        <v>70</v>
      </c>
      <c r="E57" s="64" t="s">
        <v>34</v>
      </c>
      <c r="F57" s="65" t="s">
        <v>78</v>
      </c>
      <c r="G57" s="66"/>
      <c r="H57" s="66"/>
      <c r="I57" s="66" t="s">
        <v>79</v>
      </c>
      <c r="J57" s="67"/>
      <c r="K57" s="68"/>
      <c r="L57" s="68"/>
      <c r="M57" s="68"/>
      <c r="N57" s="166"/>
      <c r="O57" s="142"/>
      <c r="P57" s="71"/>
      <c r="Q57" s="143"/>
      <c r="R57" s="155"/>
      <c r="S57" s="155"/>
      <c r="T57" s="156"/>
    </row>
    <row r="58" spans="1:21" ht="28.5" customHeight="1" x14ac:dyDescent="0.25">
      <c r="A58" s="186"/>
      <c r="B58" s="61"/>
      <c r="C58" s="77"/>
      <c r="D58" s="78"/>
      <c r="E58" s="79"/>
      <c r="F58" s="80" t="s">
        <v>80</v>
      </c>
      <c r="G58" s="81" t="s">
        <v>68</v>
      </c>
      <c r="H58" s="81" t="s">
        <v>81</v>
      </c>
      <c r="I58" s="81" t="s">
        <v>82</v>
      </c>
      <c r="J58" s="82" t="s">
        <v>29</v>
      </c>
      <c r="K58" s="83">
        <v>10000</v>
      </c>
      <c r="L58" s="83"/>
      <c r="M58" s="83"/>
      <c r="N58" s="126">
        <v>10000</v>
      </c>
      <c r="O58" s="167">
        <v>10000</v>
      </c>
      <c r="P58" s="86">
        <v>10000</v>
      </c>
      <c r="Q58" s="87" t="s">
        <v>83</v>
      </c>
      <c r="R58" s="241">
        <v>0</v>
      </c>
      <c r="S58" s="241">
        <v>0</v>
      </c>
      <c r="T58" s="242">
        <v>1</v>
      </c>
    </row>
    <row r="59" spans="1:21" x14ac:dyDescent="0.25">
      <c r="A59" s="144"/>
      <c r="B59" s="76"/>
      <c r="C59" s="99"/>
      <c r="D59" s="100"/>
      <c r="E59" s="101"/>
      <c r="F59" s="102"/>
      <c r="G59" s="103"/>
      <c r="H59" s="103"/>
      <c r="I59" s="103"/>
      <c r="J59" s="104" t="s">
        <v>49</v>
      </c>
      <c r="K59" s="105">
        <f t="shared" ref="K59:P59" si="13">SUM(K58)</f>
        <v>10000</v>
      </c>
      <c r="L59" s="105">
        <f t="shared" si="13"/>
        <v>0</v>
      </c>
      <c r="M59" s="105">
        <f t="shared" si="13"/>
        <v>0</v>
      </c>
      <c r="N59" s="148">
        <f t="shared" si="13"/>
        <v>10000</v>
      </c>
      <c r="O59" s="149">
        <f t="shared" si="13"/>
        <v>10000</v>
      </c>
      <c r="P59" s="105">
        <f t="shared" si="13"/>
        <v>10000</v>
      </c>
      <c r="Q59" s="108"/>
      <c r="R59" s="104"/>
      <c r="S59" s="104"/>
      <c r="T59" s="168"/>
    </row>
    <row r="60" spans="1:21" ht="15.75" customHeight="1" thickBot="1" x14ac:dyDescent="0.3">
      <c r="A60" s="258"/>
      <c r="B60" s="200"/>
      <c r="C60" s="33"/>
      <c r="D60" s="34"/>
      <c r="E60" s="35"/>
      <c r="F60" s="150"/>
      <c r="G60" s="36"/>
      <c r="H60" s="36"/>
      <c r="I60" s="37"/>
      <c r="J60" s="38" t="s">
        <v>31</v>
      </c>
      <c r="K60" s="39">
        <f t="shared" ref="K60:P60" si="14">SUM(K57,K59,)</f>
        <v>10000</v>
      </c>
      <c r="L60" s="39">
        <f t="shared" si="14"/>
        <v>0</v>
      </c>
      <c r="M60" s="39">
        <f t="shared" si="14"/>
        <v>0</v>
      </c>
      <c r="N60" s="162">
        <f t="shared" si="14"/>
        <v>10000</v>
      </c>
      <c r="O60" s="163">
        <f t="shared" si="14"/>
        <v>10000</v>
      </c>
      <c r="P60" s="39">
        <f t="shared" si="14"/>
        <v>10000</v>
      </c>
      <c r="Q60" s="151"/>
      <c r="R60" s="164"/>
      <c r="S60" s="164"/>
      <c r="T60" s="165"/>
    </row>
    <row r="61" spans="1:21" ht="18" customHeight="1" x14ac:dyDescent="0.25">
      <c r="A61" s="138" t="s">
        <v>20</v>
      </c>
      <c r="B61" s="16" t="s">
        <v>22</v>
      </c>
      <c r="C61" s="62" t="s">
        <v>34</v>
      </c>
      <c r="D61" s="63" t="s">
        <v>70</v>
      </c>
      <c r="E61" s="64" t="s">
        <v>84</v>
      </c>
      <c r="F61" s="65" t="s">
        <v>162</v>
      </c>
      <c r="G61" s="66"/>
      <c r="H61" s="66"/>
      <c r="I61" s="66" t="s">
        <v>85</v>
      </c>
      <c r="J61" s="67"/>
      <c r="K61" s="68"/>
      <c r="L61" s="68"/>
      <c r="M61" s="68"/>
      <c r="N61" s="166"/>
      <c r="O61" s="142"/>
      <c r="P61" s="71"/>
      <c r="Q61" s="143" t="s">
        <v>166</v>
      </c>
      <c r="R61" s="216">
        <v>1</v>
      </c>
      <c r="S61" s="73"/>
      <c r="T61" s="96"/>
    </row>
    <row r="62" spans="1:21" ht="18" x14ac:dyDescent="0.25">
      <c r="A62" s="186"/>
      <c r="B62" s="61"/>
      <c r="C62" s="122"/>
      <c r="D62" s="123"/>
      <c r="E62" s="124"/>
      <c r="F62" s="275" t="s">
        <v>86</v>
      </c>
      <c r="G62" s="125"/>
      <c r="H62" s="125"/>
      <c r="I62" s="125"/>
      <c r="J62" s="170" t="s">
        <v>29</v>
      </c>
      <c r="K62" s="171">
        <v>15000</v>
      </c>
      <c r="L62" s="171"/>
      <c r="M62" s="171"/>
      <c r="N62" s="172">
        <v>15000</v>
      </c>
      <c r="O62" s="173">
        <v>15000</v>
      </c>
      <c r="P62" s="174">
        <v>15000</v>
      </c>
      <c r="Q62" s="175"/>
      <c r="R62" s="176"/>
      <c r="S62" s="176"/>
      <c r="T62" s="177"/>
    </row>
    <row r="63" spans="1:21" ht="15.75" thickBot="1" x14ac:dyDescent="0.3">
      <c r="A63" s="169"/>
      <c r="B63" s="121"/>
      <c r="C63" s="33"/>
      <c r="D63" s="34"/>
      <c r="E63" s="35"/>
      <c r="F63" s="266"/>
      <c r="G63" s="36"/>
      <c r="H63" s="36"/>
      <c r="I63" s="36"/>
      <c r="J63" s="38" t="s">
        <v>31</v>
      </c>
      <c r="K63" s="39">
        <f t="shared" ref="K63:P63" si="15">SUM(K61,K62)</f>
        <v>15000</v>
      </c>
      <c r="L63" s="39">
        <f t="shared" si="15"/>
        <v>0</v>
      </c>
      <c r="M63" s="39">
        <f t="shared" si="15"/>
        <v>0</v>
      </c>
      <c r="N63" s="39">
        <f t="shared" si="15"/>
        <v>15000</v>
      </c>
      <c r="O63" s="39">
        <f t="shared" si="15"/>
        <v>15000</v>
      </c>
      <c r="P63" s="39">
        <f t="shared" si="15"/>
        <v>15000</v>
      </c>
      <c r="Q63" s="151"/>
      <c r="R63" s="164"/>
      <c r="S63" s="164"/>
      <c r="T63" s="165"/>
      <c r="U63" s="75"/>
    </row>
    <row r="64" spans="1:21" ht="15.75" thickBot="1" x14ac:dyDescent="0.3">
      <c r="A64" s="259" t="s">
        <v>20</v>
      </c>
      <c r="B64" s="235" t="s">
        <v>22</v>
      </c>
      <c r="C64" s="11" t="s">
        <v>34</v>
      </c>
      <c r="D64" s="47" t="s">
        <v>70</v>
      </c>
      <c r="E64" s="337" t="s">
        <v>60</v>
      </c>
      <c r="F64" s="338"/>
      <c r="G64" s="338"/>
      <c r="H64" s="338"/>
      <c r="I64" s="338"/>
      <c r="J64" s="339"/>
      <c r="K64" s="48">
        <f>SUM(K56,K60,K63)</f>
        <v>67800</v>
      </c>
      <c r="L64" s="48">
        <f t="shared" ref="L64:P64" si="16">SUM(L56,L60,L63)</f>
        <v>0</v>
      </c>
      <c r="M64" s="48">
        <f t="shared" si="16"/>
        <v>0</v>
      </c>
      <c r="N64" s="48">
        <f t="shared" si="16"/>
        <v>67800</v>
      </c>
      <c r="O64" s="48">
        <f t="shared" si="16"/>
        <v>25000</v>
      </c>
      <c r="P64" s="48">
        <f t="shared" si="16"/>
        <v>25000</v>
      </c>
      <c r="Q64" s="49"/>
      <c r="R64" s="50"/>
      <c r="S64" s="51"/>
      <c r="T64" s="52"/>
      <c r="U64" s="75"/>
    </row>
    <row r="65" spans="1:21" ht="15.75" thickBot="1" x14ac:dyDescent="0.3">
      <c r="A65" s="8" t="s">
        <v>20</v>
      </c>
      <c r="B65" s="10" t="s">
        <v>22</v>
      </c>
      <c r="C65" s="11" t="s">
        <v>34</v>
      </c>
      <c r="D65" s="60" t="s">
        <v>84</v>
      </c>
      <c r="E65" s="340" t="s">
        <v>88</v>
      </c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2"/>
    </row>
    <row r="66" spans="1:21" ht="19.5" customHeight="1" x14ac:dyDescent="0.25">
      <c r="A66" s="138" t="s">
        <v>20</v>
      </c>
      <c r="B66" s="16" t="s">
        <v>22</v>
      </c>
      <c r="C66" s="17" t="s">
        <v>34</v>
      </c>
      <c r="D66" s="18" t="s">
        <v>84</v>
      </c>
      <c r="E66" s="19" t="s">
        <v>22</v>
      </c>
      <c r="F66" s="20" t="s">
        <v>89</v>
      </c>
      <c r="G66" s="21"/>
      <c r="H66" s="21"/>
      <c r="I66" s="21" t="s">
        <v>90</v>
      </c>
      <c r="J66" s="139"/>
      <c r="K66" s="140"/>
      <c r="L66" s="140"/>
      <c r="M66" s="140"/>
      <c r="N66" s="141"/>
      <c r="O66" s="142"/>
      <c r="P66" s="178"/>
      <c r="Q66" s="179"/>
      <c r="R66" s="73"/>
      <c r="S66" s="73"/>
      <c r="T66" s="96"/>
    </row>
    <row r="67" spans="1:21" x14ac:dyDescent="0.25">
      <c r="A67" s="186"/>
      <c r="B67" s="61"/>
      <c r="C67" s="77"/>
      <c r="D67" s="78"/>
      <c r="E67" s="79"/>
      <c r="F67" s="80" t="s">
        <v>91</v>
      </c>
      <c r="G67" s="81" t="s">
        <v>68</v>
      </c>
      <c r="H67" s="81" t="s">
        <v>92</v>
      </c>
      <c r="I67" s="81" t="s">
        <v>93</v>
      </c>
      <c r="J67" s="82" t="s">
        <v>29</v>
      </c>
      <c r="K67" s="83">
        <v>35000</v>
      </c>
      <c r="L67" s="83">
        <v>20000</v>
      </c>
      <c r="M67" s="83"/>
      <c r="N67" s="126">
        <v>15000</v>
      </c>
      <c r="O67" s="167">
        <v>35000</v>
      </c>
      <c r="P67" s="86">
        <v>35000</v>
      </c>
      <c r="Q67" s="180"/>
      <c r="R67" s="88"/>
      <c r="S67" s="88"/>
      <c r="T67" s="89"/>
    </row>
    <row r="68" spans="1:21" x14ac:dyDescent="0.25">
      <c r="A68" s="314"/>
      <c r="B68" s="317"/>
      <c r="C68" s="345"/>
      <c r="D68" s="346"/>
      <c r="E68" s="347"/>
      <c r="F68" s="305" t="s">
        <v>94</v>
      </c>
      <c r="G68" s="349" t="s">
        <v>38</v>
      </c>
      <c r="H68" s="349" t="s">
        <v>92</v>
      </c>
      <c r="I68" s="349" t="s">
        <v>93</v>
      </c>
      <c r="J68" s="82" t="s">
        <v>69</v>
      </c>
      <c r="K68" s="83"/>
      <c r="L68" s="83"/>
      <c r="M68" s="83"/>
      <c r="N68" s="126"/>
      <c r="O68" s="167"/>
      <c r="P68" s="86"/>
      <c r="Q68" s="358" t="s">
        <v>95</v>
      </c>
      <c r="R68" s="312">
        <v>4</v>
      </c>
      <c r="S68" s="312">
        <v>4</v>
      </c>
      <c r="T68" s="303">
        <v>4</v>
      </c>
      <c r="U68" s="75"/>
    </row>
    <row r="69" spans="1:21" x14ac:dyDescent="0.25">
      <c r="A69" s="316"/>
      <c r="B69" s="319"/>
      <c r="C69" s="345"/>
      <c r="D69" s="346"/>
      <c r="E69" s="347"/>
      <c r="F69" s="348"/>
      <c r="G69" s="349"/>
      <c r="H69" s="349"/>
      <c r="I69" s="349"/>
      <c r="J69" s="91" t="s">
        <v>29</v>
      </c>
      <c r="K69" s="92">
        <v>50000</v>
      </c>
      <c r="L69" s="92"/>
      <c r="M69" s="92"/>
      <c r="N69" s="93">
        <v>50000</v>
      </c>
      <c r="O69" s="181">
        <v>50000</v>
      </c>
      <c r="P69" s="93">
        <v>50000</v>
      </c>
      <c r="Q69" s="369"/>
      <c r="R69" s="313"/>
      <c r="S69" s="313"/>
      <c r="T69" s="304"/>
      <c r="U69" s="75"/>
    </row>
    <row r="70" spans="1:21" ht="15" customHeight="1" x14ac:dyDescent="0.25">
      <c r="A70" s="147"/>
      <c r="B70" s="98"/>
      <c r="C70" s="99"/>
      <c r="D70" s="100"/>
      <c r="E70" s="101"/>
      <c r="F70" s="182"/>
      <c r="G70" s="103"/>
      <c r="H70" s="103"/>
      <c r="I70" s="103"/>
      <c r="J70" s="104" t="s">
        <v>49</v>
      </c>
      <c r="K70" s="105">
        <f>SUM(K67,K68,K69)</f>
        <v>85000</v>
      </c>
      <c r="L70" s="105">
        <f>SUM(L67,L68,L69)</f>
        <v>20000</v>
      </c>
      <c r="M70" s="105">
        <f>SUM(M67,M68,M69)</f>
        <v>0</v>
      </c>
      <c r="N70" s="148">
        <f>SUM(N67,N68,N69)</f>
        <v>65000</v>
      </c>
      <c r="O70" s="149">
        <f>SUM(O68,O69)</f>
        <v>50000</v>
      </c>
      <c r="P70" s="148">
        <f>SUM(P68,P69)</f>
        <v>50000</v>
      </c>
      <c r="Q70" s="183"/>
      <c r="R70" s="109"/>
      <c r="S70" s="109"/>
      <c r="T70" s="110"/>
    </row>
    <row r="71" spans="1:21" ht="31.9" customHeight="1" x14ac:dyDescent="0.25">
      <c r="A71" s="314"/>
      <c r="B71" s="317"/>
      <c r="C71" s="320"/>
      <c r="D71" s="323"/>
      <c r="E71" s="354"/>
      <c r="F71" s="305" t="s">
        <v>96</v>
      </c>
      <c r="G71" s="356" t="s">
        <v>68</v>
      </c>
      <c r="H71" s="356" t="s">
        <v>92</v>
      </c>
      <c r="I71" s="356" t="s">
        <v>93</v>
      </c>
      <c r="J71" s="82" t="s">
        <v>29</v>
      </c>
      <c r="K71" s="83">
        <v>100000</v>
      </c>
      <c r="L71" s="83"/>
      <c r="M71" s="83"/>
      <c r="N71" s="126">
        <v>100000</v>
      </c>
      <c r="O71" s="167">
        <v>150000</v>
      </c>
      <c r="P71" s="86">
        <v>150000</v>
      </c>
      <c r="Q71" s="180" t="s">
        <v>97</v>
      </c>
      <c r="R71" s="227">
        <v>2</v>
      </c>
      <c r="S71" s="227">
        <v>5</v>
      </c>
      <c r="T71" s="228">
        <v>5</v>
      </c>
      <c r="U71" s="75"/>
    </row>
    <row r="72" spans="1:21" ht="18" customHeight="1" x14ac:dyDescent="0.25">
      <c r="A72" s="316"/>
      <c r="B72" s="319"/>
      <c r="C72" s="322"/>
      <c r="D72" s="325"/>
      <c r="E72" s="355"/>
      <c r="F72" s="306"/>
      <c r="G72" s="357"/>
      <c r="H72" s="357"/>
      <c r="I72" s="357"/>
      <c r="J72" s="145" t="s">
        <v>69</v>
      </c>
      <c r="K72" s="83"/>
      <c r="L72" s="83"/>
      <c r="M72" s="83"/>
      <c r="N72" s="93"/>
      <c r="O72" s="94"/>
      <c r="P72" s="95"/>
      <c r="Q72" s="187"/>
      <c r="R72" s="136"/>
      <c r="S72" s="136"/>
      <c r="T72" s="188"/>
    </row>
    <row r="73" spans="1:21" ht="18" customHeight="1" x14ac:dyDescent="0.25">
      <c r="A73" s="260"/>
      <c r="B73" s="254"/>
      <c r="C73" s="99"/>
      <c r="D73" s="100"/>
      <c r="E73" s="101"/>
      <c r="F73" s="182"/>
      <c r="G73" s="103"/>
      <c r="H73" s="103"/>
      <c r="I73" s="103"/>
      <c r="J73" s="104" t="s">
        <v>49</v>
      </c>
      <c r="K73" s="105">
        <f t="shared" ref="K73:P73" si="17">SUM(K71,K72)</f>
        <v>100000</v>
      </c>
      <c r="L73" s="105">
        <f t="shared" si="17"/>
        <v>0</v>
      </c>
      <c r="M73" s="105">
        <f t="shared" si="17"/>
        <v>0</v>
      </c>
      <c r="N73" s="148">
        <f t="shared" si="17"/>
        <v>100000</v>
      </c>
      <c r="O73" s="149">
        <f t="shared" si="17"/>
        <v>150000</v>
      </c>
      <c r="P73" s="148">
        <f t="shared" si="17"/>
        <v>150000</v>
      </c>
      <c r="Q73" s="183"/>
      <c r="R73" s="109"/>
      <c r="S73" s="109"/>
      <c r="T73" s="110"/>
    </row>
    <row r="74" spans="1:21" ht="18" customHeight="1" x14ac:dyDescent="0.25">
      <c r="A74" s="147"/>
      <c r="B74" s="98"/>
      <c r="C74" s="77"/>
      <c r="D74" s="78"/>
      <c r="E74" s="79"/>
      <c r="F74" s="80" t="s">
        <v>98</v>
      </c>
      <c r="G74" s="81" t="s">
        <v>38</v>
      </c>
      <c r="H74" s="81" t="s">
        <v>99</v>
      </c>
      <c r="I74" s="81" t="s">
        <v>100</v>
      </c>
      <c r="J74" s="82" t="s">
        <v>29</v>
      </c>
      <c r="K74" s="83">
        <v>1000</v>
      </c>
      <c r="L74" s="83"/>
      <c r="M74" s="83" t="s">
        <v>59</v>
      </c>
      <c r="N74" s="126">
        <v>1000</v>
      </c>
      <c r="O74" s="127">
        <v>1000</v>
      </c>
      <c r="P74" s="86">
        <v>1000</v>
      </c>
      <c r="Q74" s="180" t="s">
        <v>55</v>
      </c>
      <c r="R74" s="88">
        <v>0</v>
      </c>
      <c r="S74" s="227">
        <v>0</v>
      </c>
      <c r="T74" s="228">
        <v>1</v>
      </c>
    </row>
    <row r="75" spans="1:21" ht="18" customHeight="1" x14ac:dyDescent="0.25">
      <c r="A75" s="144"/>
      <c r="B75" s="76"/>
      <c r="C75" s="184"/>
      <c r="D75" s="185"/>
      <c r="E75" s="101"/>
      <c r="F75" s="182"/>
      <c r="G75" s="103"/>
      <c r="H75" s="103"/>
      <c r="I75" s="103"/>
      <c r="J75" s="104" t="s">
        <v>49</v>
      </c>
      <c r="K75" s="105">
        <f t="shared" ref="K75:P75" si="18">SUM(K74)</f>
        <v>1000</v>
      </c>
      <c r="L75" s="105">
        <f t="shared" si="18"/>
        <v>0</v>
      </c>
      <c r="M75" s="105">
        <f t="shared" si="18"/>
        <v>0</v>
      </c>
      <c r="N75" s="148">
        <f t="shared" si="18"/>
        <v>1000</v>
      </c>
      <c r="O75" s="149">
        <f t="shared" si="18"/>
        <v>1000</v>
      </c>
      <c r="P75" s="148">
        <f t="shared" si="18"/>
        <v>1000</v>
      </c>
      <c r="Q75" s="180"/>
      <c r="R75" s="136"/>
      <c r="S75" s="136"/>
      <c r="T75" s="188"/>
    </row>
    <row r="76" spans="1:21" ht="18" customHeight="1" x14ac:dyDescent="0.25">
      <c r="A76" s="314"/>
      <c r="B76" s="317"/>
      <c r="C76" s="320"/>
      <c r="D76" s="323"/>
      <c r="E76" s="354"/>
      <c r="F76" s="305" t="s">
        <v>101</v>
      </c>
      <c r="G76" s="356" t="s">
        <v>68</v>
      </c>
      <c r="H76" s="356" t="s">
        <v>99</v>
      </c>
      <c r="I76" s="356" t="s">
        <v>102</v>
      </c>
      <c r="J76" s="189" t="s">
        <v>29</v>
      </c>
      <c r="K76" s="190">
        <v>1000</v>
      </c>
      <c r="L76" s="190"/>
      <c r="M76" s="190"/>
      <c r="N76" s="191">
        <v>1000</v>
      </c>
      <c r="O76" s="167"/>
      <c r="P76" s="86"/>
      <c r="Q76" s="358" t="s">
        <v>103</v>
      </c>
      <c r="R76" s="360">
        <v>1</v>
      </c>
      <c r="S76" s="360">
        <v>0</v>
      </c>
      <c r="T76" s="431">
        <v>0</v>
      </c>
    </row>
    <row r="77" spans="1:21" x14ac:dyDescent="0.25">
      <c r="A77" s="316"/>
      <c r="B77" s="319"/>
      <c r="C77" s="322"/>
      <c r="D77" s="325"/>
      <c r="E77" s="355"/>
      <c r="F77" s="306"/>
      <c r="G77" s="357"/>
      <c r="H77" s="357"/>
      <c r="I77" s="357"/>
      <c r="J77" s="91" t="s">
        <v>69</v>
      </c>
      <c r="K77" s="92">
        <v>15000</v>
      </c>
      <c r="L77" s="92"/>
      <c r="M77" s="92"/>
      <c r="N77" s="93">
        <v>15000</v>
      </c>
      <c r="O77" s="94"/>
      <c r="P77" s="95"/>
      <c r="Q77" s="359"/>
      <c r="R77" s="361"/>
      <c r="S77" s="361"/>
      <c r="T77" s="432"/>
    </row>
    <row r="78" spans="1:21" x14ac:dyDescent="0.25">
      <c r="A78" s="186"/>
      <c r="B78" s="254"/>
      <c r="C78" s="99"/>
      <c r="D78" s="100"/>
      <c r="E78" s="101"/>
      <c r="F78" s="182"/>
      <c r="G78" s="103"/>
      <c r="H78" s="103"/>
      <c r="I78" s="103"/>
      <c r="J78" s="104" t="s">
        <v>49</v>
      </c>
      <c r="K78" s="105">
        <f t="shared" ref="K78:P78" si="19">SUM(K76,K77)</f>
        <v>16000</v>
      </c>
      <c r="L78" s="105">
        <f t="shared" si="19"/>
        <v>0</v>
      </c>
      <c r="M78" s="105">
        <f t="shared" si="19"/>
        <v>0</v>
      </c>
      <c r="N78" s="148">
        <f t="shared" si="19"/>
        <v>16000</v>
      </c>
      <c r="O78" s="149">
        <f t="shared" si="19"/>
        <v>0</v>
      </c>
      <c r="P78" s="148">
        <f t="shared" si="19"/>
        <v>0</v>
      </c>
      <c r="Q78" s="183"/>
      <c r="R78" s="109"/>
      <c r="S78" s="109"/>
      <c r="T78" s="110"/>
      <c r="U78" s="75"/>
    </row>
    <row r="79" spans="1:21" x14ac:dyDescent="0.25">
      <c r="A79" s="274"/>
      <c r="B79" s="253"/>
      <c r="C79" s="320"/>
      <c r="D79" s="323"/>
      <c r="E79" s="326"/>
      <c r="F79" s="305" t="s">
        <v>173</v>
      </c>
      <c r="G79" s="307" t="s">
        <v>68</v>
      </c>
      <c r="H79" s="307" t="s">
        <v>99</v>
      </c>
      <c r="I79" s="307"/>
      <c r="J79" s="189" t="s">
        <v>29</v>
      </c>
      <c r="K79" s="190">
        <v>150000</v>
      </c>
      <c r="L79" s="190">
        <v>20000</v>
      </c>
      <c r="M79" s="291"/>
      <c r="N79" s="191">
        <v>130000</v>
      </c>
      <c r="O79" s="292">
        <v>500000</v>
      </c>
      <c r="P79" s="191">
        <v>500000</v>
      </c>
      <c r="Q79" s="310" t="s">
        <v>55</v>
      </c>
      <c r="R79" s="312">
        <v>0</v>
      </c>
      <c r="S79" s="312">
        <v>2</v>
      </c>
      <c r="T79" s="303">
        <v>5</v>
      </c>
    </row>
    <row r="80" spans="1:21" x14ac:dyDescent="0.25">
      <c r="A80" s="274"/>
      <c r="B80" s="253"/>
      <c r="C80" s="322"/>
      <c r="D80" s="325"/>
      <c r="E80" s="328"/>
      <c r="F80" s="306"/>
      <c r="G80" s="308"/>
      <c r="H80" s="308"/>
      <c r="I80" s="309"/>
      <c r="J80" s="241" t="s">
        <v>69</v>
      </c>
      <c r="K80" s="291"/>
      <c r="L80" s="291"/>
      <c r="M80" s="291"/>
      <c r="N80" s="294"/>
      <c r="O80" s="293"/>
      <c r="P80" s="294"/>
      <c r="Q80" s="311"/>
      <c r="R80" s="313"/>
      <c r="S80" s="313"/>
      <c r="T80" s="304"/>
    </row>
    <row r="81" spans="1:21" x14ac:dyDescent="0.25">
      <c r="A81" s="144"/>
      <c r="B81" s="98"/>
      <c r="C81" s="279"/>
      <c r="D81" s="201"/>
      <c r="E81" s="280"/>
      <c r="F81" s="290"/>
      <c r="G81" s="282"/>
      <c r="H81" s="282"/>
      <c r="I81" s="103"/>
      <c r="J81" s="283" t="s">
        <v>49</v>
      </c>
      <c r="K81" s="105">
        <f>SUM(K79:K80)</f>
        <v>150000</v>
      </c>
      <c r="L81" s="105">
        <f t="shared" ref="L81:P81" si="20">SUM(L79:L80)</f>
        <v>20000</v>
      </c>
      <c r="M81" s="105">
        <f t="shared" si="20"/>
        <v>0</v>
      </c>
      <c r="N81" s="148">
        <f t="shared" si="20"/>
        <v>130000</v>
      </c>
      <c r="O81" s="149">
        <f t="shared" si="20"/>
        <v>500000</v>
      </c>
      <c r="P81" s="148">
        <f t="shared" si="20"/>
        <v>500000</v>
      </c>
      <c r="Q81" s="183"/>
      <c r="R81" s="109"/>
      <c r="S81" s="109"/>
      <c r="T81" s="110"/>
    </row>
    <row r="82" spans="1:21" ht="18" customHeight="1" thickBot="1" x14ac:dyDescent="0.3">
      <c r="A82" s="258"/>
      <c r="B82" s="200"/>
      <c r="C82" s="33"/>
      <c r="D82" s="34"/>
      <c r="E82" s="35"/>
      <c r="F82" s="150"/>
      <c r="G82" s="36"/>
      <c r="H82" s="36"/>
      <c r="I82" s="37"/>
      <c r="J82" s="38" t="s">
        <v>31</v>
      </c>
      <c r="K82" s="119">
        <f>SUM(K67,K69,K71,K74,K76,K79,)</f>
        <v>337000</v>
      </c>
      <c r="L82" s="119">
        <f t="shared" ref="L82:P82" si="21">SUM(L67,L69,L71,L74,L76,L79,)</f>
        <v>40000</v>
      </c>
      <c r="M82" s="119">
        <f t="shared" si="21"/>
        <v>0</v>
      </c>
      <c r="N82" s="162">
        <f t="shared" si="21"/>
        <v>297000</v>
      </c>
      <c r="O82" s="240">
        <f t="shared" si="21"/>
        <v>736000</v>
      </c>
      <c r="P82" s="162">
        <f t="shared" si="21"/>
        <v>736000</v>
      </c>
      <c r="Q82" s="193"/>
      <c r="R82" s="152"/>
      <c r="S82" s="152"/>
      <c r="T82" s="153"/>
    </row>
    <row r="83" spans="1:21" ht="22.5" customHeight="1" x14ac:dyDescent="0.25">
      <c r="A83" s="138" t="s">
        <v>20</v>
      </c>
      <c r="B83" s="16" t="s">
        <v>22</v>
      </c>
      <c r="C83" s="62" t="s">
        <v>34</v>
      </c>
      <c r="D83" s="63" t="s">
        <v>84</v>
      </c>
      <c r="E83" s="64" t="s">
        <v>70</v>
      </c>
      <c r="F83" s="65" t="s">
        <v>104</v>
      </c>
      <c r="G83" s="66"/>
      <c r="H83" s="66"/>
      <c r="I83" s="66" t="s">
        <v>59</v>
      </c>
      <c r="J83" s="67"/>
      <c r="K83" s="68"/>
      <c r="L83" s="68"/>
      <c r="M83" s="68"/>
      <c r="N83" s="69"/>
      <c r="O83" s="194"/>
      <c r="P83" s="195"/>
      <c r="Q83" s="179"/>
      <c r="R83" s="73"/>
      <c r="S83" s="73"/>
      <c r="T83" s="74"/>
      <c r="U83" s="75"/>
    </row>
    <row r="84" spans="1:21" ht="15" customHeight="1" thickBot="1" x14ac:dyDescent="0.3">
      <c r="A84" s="255"/>
      <c r="B84" s="200"/>
      <c r="C84" s="33"/>
      <c r="D84" s="34"/>
      <c r="E84" s="35"/>
      <c r="F84" s="150"/>
      <c r="G84" s="36"/>
      <c r="H84" s="36"/>
      <c r="I84" s="37"/>
      <c r="J84" s="38" t="s">
        <v>31</v>
      </c>
      <c r="K84" s="119">
        <f>SUM(K83)</f>
        <v>0</v>
      </c>
      <c r="L84" s="119">
        <f t="shared" ref="L84:P84" si="22">SUM(L83)</f>
        <v>0</v>
      </c>
      <c r="M84" s="119">
        <f t="shared" si="22"/>
        <v>0</v>
      </c>
      <c r="N84" s="162">
        <f t="shared" si="22"/>
        <v>0</v>
      </c>
      <c r="O84" s="240">
        <f t="shared" si="22"/>
        <v>0</v>
      </c>
      <c r="P84" s="119">
        <f t="shared" si="22"/>
        <v>0</v>
      </c>
      <c r="Q84" s="193"/>
      <c r="R84" s="152"/>
      <c r="S84" s="152"/>
      <c r="T84" s="153"/>
    </row>
    <row r="85" spans="1:21" x14ac:dyDescent="0.25">
      <c r="A85" s="138" t="s">
        <v>20</v>
      </c>
      <c r="B85" s="16" t="s">
        <v>22</v>
      </c>
      <c r="C85" s="62" t="s">
        <v>34</v>
      </c>
      <c r="D85" s="63" t="s">
        <v>84</v>
      </c>
      <c r="E85" s="64" t="s">
        <v>20</v>
      </c>
      <c r="F85" s="65" t="s">
        <v>107</v>
      </c>
      <c r="G85" s="66" t="s">
        <v>68</v>
      </c>
      <c r="H85" s="66"/>
      <c r="I85" s="66" t="s">
        <v>59</v>
      </c>
      <c r="J85" s="67"/>
      <c r="K85" s="68"/>
      <c r="L85" s="68"/>
      <c r="M85" s="68"/>
      <c r="N85" s="166"/>
      <c r="O85" s="142"/>
      <c r="P85" s="71"/>
      <c r="Q85" s="143"/>
      <c r="R85" s="73"/>
      <c r="S85" s="73"/>
      <c r="T85" s="262"/>
    </row>
    <row r="86" spans="1:21" ht="23.45" customHeight="1" x14ac:dyDescent="0.25">
      <c r="A86" s="440"/>
      <c r="B86" s="317"/>
      <c r="C86" s="345"/>
      <c r="D86" s="346"/>
      <c r="E86" s="347"/>
      <c r="F86" s="305" t="s">
        <v>108</v>
      </c>
      <c r="G86" s="349" t="s">
        <v>68</v>
      </c>
      <c r="H86" s="349" t="s">
        <v>105</v>
      </c>
      <c r="I86" s="349" t="s">
        <v>109</v>
      </c>
      <c r="J86" s="82" t="s">
        <v>29</v>
      </c>
      <c r="K86" s="83">
        <v>50000</v>
      </c>
      <c r="L86" s="83"/>
      <c r="M86" s="83"/>
      <c r="N86" s="84">
        <v>50000</v>
      </c>
      <c r="O86" s="197">
        <v>50000</v>
      </c>
      <c r="P86" s="86">
        <v>50000</v>
      </c>
      <c r="Q86" s="350" t="s">
        <v>110</v>
      </c>
      <c r="R86" s="312">
        <v>0</v>
      </c>
      <c r="S86" s="370">
        <v>0</v>
      </c>
      <c r="T86" s="430">
        <v>1</v>
      </c>
    </row>
    <row r="87" spans="1:21" ht="16.5" customHeight="1" x14ac:dyDescent="0.25">
      <c r="A87" s="441"/>
      <c r="B87" s="318"/>
      <c r="C87" s="345"/>
      <c r="D87" s="346"/>
      <c r="E87" s="347"/>
      <c r="F87" s="348"/>
      <c r="G87" s="349"/>
      <c r="H87" s="349"/>
      <c r="I87" s="349"/>
      <c r="J87" s="82" t="s">
        <v>69</v>
      </c>
      <c r="K87" s="83"/>
      <c r="L87" s="83"/>
      <c r="M87" s="84"/>
      <c r="N87" s="93"/>
      <c r="O87" s="127"/>
      <c r="P87" s="86"/>
      <c r="Q87" s="351"/>
      <c r="R87" s="313"/>
      <c r="S87" s="360"/>
      <c r="T87" s="431"/>
    </row>
    <row r="88" spans="1:21" ht="17.25" customHeight="1" x14ac:dyDescent="0.25">
      <c r="A88" s="441"/>
      <c r="B88" s="318"/>
      <c r="C88" s="345"/>
      <c r="D88" s="346"/>
      <c r="E88" s="347"/>
      <c r="F88" s="348"/>
      <c r="G88" s="349"/>
      <c r="H88" s="349"/>
      <c r="I88" s="349"/>
      <c r="J88" s="82" t="s">
        <v>47</v>
      </c>
      <c r="K88" s="83"/>
      <c r="L88" s="83"/>
      <c r="M88" s="84"/>
      <c r="N88" s="93"/>
      <c r="O88" s="127"/>
      <c r="P88" s="86"/>
      <c r="Q88" s="351"/>
      <c r="R88" s="313"/>
      <c r="S88" s="360"/>
      <c r="T88" s="431"/>
    </row>
    <row r="89" spans="1:21" ht="17.25" customHeight="1" x14ac:dyDescent="0.25">
      <c r="A89" s="442"/>
      <c r="B89" s="319"/>
      <c r="C89" s="345"/>
      <c r="D89" s="346"/>
      <c r="E89" s="347"/>
      <c r="F89" s="348"/>
      <c r="G89" s="349"/>
      <c r="H89" s="349"/>
      <c r="I89" s="349"/>
      <c r="J89" s="82" t="s">
        <v>48</v>
      </c>
      <c r="K89" s="83"/>
      <c r="L89" s="83"/>
      <c r="M89" s="84"/>
      <c r="N89" s="93"/>
      <c r="O89" s="127"/>
      <c r="P89" s="86"/>
      <c r="Q89" s="351"/>
      <c r="R89" s="313"/>
      <c r="S89" s="360"/>
      <c r="T89" s="431"/>
      <c r="U89" s="75"/>
    </row>
    <row r="90" spans="1:21" ht="17.25" customHeight="1" x14ac:dyDescent="0.25">
      <c r="A90" s="97"/>
      <c r="B90" s="98"/>
      <c r="C90" s="99"/>
      <c r="D90" s="100"/>
      <c r="E90" s="101"/>
      <c r="F90" s="102"/>
      <c r="G90" s="103"/>
      <c r="H90" s="103"/>
      <c r="I90" s="103"/>
      <c r="J90" s="104" t="s">
        <v>49</v>
      </c>
      <c r="K90" s="105">
        <f t="shared" ref="K90:P90" si="23">SUM(K86,K87,K88,K89)</f>
        <v>50000</v>
      </c>
      <c r="L90" s="105">
        <f t="shared" si="23"/>
        <v>0</v>
      </c>
      <c r="M90" s="105">
        <f t="shared" si="23"/>
        <v>0</v>
      </c>
      <c r="N90" s="106">
        <f t="shared" si="23"/>
        <v>50000</v>
      </c>
      <c r="O90" s="107">
        <f t="shared" si="23"/>
        <v>50000</v>
      </c>
      <c r="P90" s="105">
        <f t="shared" si="23"/>
        <v>50000</v>
      </c>
      <c r="Q90" s="108"/>
      <c r="R90" s="109"/>
      <c r="S90" s="109"/>
      <c r="T90" s="110"/>
    </row>
    <row r="91" spans="1:21" ht="15.75" thickBot="1" x14ac:dyDescent="0.3">
      <c r="A91" s="255"/>
      <c r="B91" s="200"/>
      <c r="C91" s="33"/>
      <c r="D91" s="34"/>
      <c r="E91" s="35"/>
      <c r="F91" s="150"/>
      <c r="G91" s="36"/>
      <c r="H91" s="36"/>
      <c r="I91" s="37"/>
      <c r="J91" s="38" t="s">
        <v>31</v>
      </c>
      <c r="K91" s="119">
        <f t="shared" ref="K91:P91" si="24">SUM(K85,K90)</f>
        <v>50000</v>
      </c>
      <c r="L91" s="119">
        <f t="shared" si="24"/>
        <v>0</v>
      </c>
      <c r="M91" s="119">
        <f t="shared" si="24"/>
        <v>0</v>
      </c>
      <c r="N91" s="119">
        <f t="shared" si="24"/>
        <v>50000</v>
      </c>
      <c r="O91" s="119">
        <f t="shared" si="24"/>
        <v>50000</v>
      </c>
      <c r="P91" s="119">
        <f t="shared" si="24"/>
        <v>50000</v>
      </c>
      <c r="Q91" s="151"/>
      <c r="R91" s="152"/>
      <c r="S91" s="152"/>
      <c r="T91" s="153"/>
      <c r="U91" s="75"/>
    </row>
    <row r="92" spans="1:21" ht="15" customHeight="1" thickBot="1" x14ac:dyDescent="0.3">
      <c r="A92" s="259" t="s">
        <v>20</v>
      </c>
      <c r="B92" s="235" t="s">
        <v>22</v>
      </c>
      <c r="C92" s="11" t="s">
        <v>34</v>
      </c>
      <c r="D92" s="47" t="s">
        <v>84</v>
      </c>
      <c r="E92" s="337" t="s">
        <v>32</v>
      </c>
      <c r="F92" s="338"/>
      <c r="G92" s="338"/>
      <c r="H92" s="338"/>
      <c r="I92" s="338"/>
      <c r="J92" s="339"/>
      <c r="K92" s="48">
        <f t="shared" ref="K92:P92" si="25">SUM(K82,K84,K91)</f>
        <v>387000</v>
      </c>
      <c r="L92" s="48">
        <f t="shared" si="25"/>
        <v>40000</v>
      </c>
      <c r="M92" s="48">
        <f t="shared" si="25"/>
        <v>0</v>
      </c>
      <c r="N92" s="48">
        <f t="shared" si="25"/>
        <v>347000</v>
      </c>
      <c r="O92" s="48">
        <f t="shared" si="25"/>
        <v>786000</v>
      </c>
      <c r="P92" s="48">
        <f t="shared" si="25"/>
        <v>786000</v>
      </c>
      <c r="Q92" s="49"/>
      <c r="R92" s="50"/>
      <c r="S92" s="51"/>
      <c r="T92" s="52"/>
    </row>
    <row r="93" spans="1:21" ht="15.75" thickBot="1" x14ac:dyDescent="0.3">
      <c r="A93" s="263" t="s">
        <v>20</v>
      </c>
      <c r="B93" s="207" t="s">
        <v>22</v>
      </c>
      <c r="C93" s="11" t="s">
        <v>34</v>
      </c>
      <c r="D93" s="60" t="s">
        <v>87</v>
      </c>
      <c r="E93" s="340" t="s">
        <v>111</v>
      </c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2"/>
    </row>
    <row r="94" spans="1:21" ht="36" customHeight="1" x14ac:dyDescent="0.25">
      <c r="A94" s="138" t="s">
        <v>20</v>
      </c>
      <c r="B94" s="16" t="s">
        <v>22</v>
      </c>
      <c r="C94" s="62" t="s">
        <v>34</v>
      </c>
      <c r="D94" s="63" t="s">
        <v>87</v>
      </c>
      <c r="E94" s="64" t="s">
        <v>84</v>
      </c>
      <c r="F94" s="65" t="s">
        <v>114</v>
      </c>
      <c r="G94" s="66"/>
      <c r="H94" s="66"/>
      <c r="I94" s="66" t="s">
        <v>113</v>
      </c>
      <c r="J94" s="198"/>
      <c r="K94" s="68"/>
      <c r="L94" s="68"/>
      <c r="M94" s="68"/>
      <c r="N94" s="166"/>
      <c r="O94" s="142"/>
      <c r="P94" s="71"/>
      <c r="Q94" s="28"/>
      <c r="R94" s="157"/>
      <c r="S94" s="157"/>
      <c r="T94" s="156"/>
    </row>
    <row r="95" spans="1:21" ht="23.45" customHeight="1" x14ac:dyDescent="0.25">
      <c r="A95" s="314"/>
      <c r="B95" s="317"/>
      <c r="C95" s="320"/>
      <c r="D95" s="323"/>
      <c r="E95" s="354"/>
      <c r="F95" s="305" t="s">
        <v>115</v>
      </c>
      <c r="G95" s="356" t="s">
        <v>68</v>
      </c>
      <c r="H95" s="356" t="s">
        <v>59</v>
      </c>
      <c r="I95" s="349" t="s">
        <v>112</v>
      </c>
      <c r="J95" s="82" t="s">
        <v>29</v>
      </c>
      <c r="K95" s="83">
        <v>1000</v>
      </c>
      <c r="L95" s="83"/>
      <c r="M95" s="83"/>
      <c r="N95" s="126">
        <v>1000</v>
      </c>
      <c r="O95" s="167"/>
      <c r="P95" s="126"/>
      <c r="Q95" s="437" t="s">
        <v>116</v>
      </c>
      <c r="R95" s="438">
        <v>1</v>
      </c>
      <c r="S95" s="438">
        <v>0</v>
      </c>
      <c r="T95" s="439">
        <v>0</v>
      </c>
    </row>
    <row r="96" spans="1:21" ht="23.45" customHeight="1" x14ac:dyDescent="0.25">
      <c r="A96" s="315"/>
      <c r="B96" s="318"/>
      <c r="C96" s="321"/>
      <c r="D96" s="324"/>
      <c r="E96" s="435"/>
      <c r="F96" s="348"/>
      <c r="G96" s="436"/>
      <c r="H96" s="436"/>
      <c r="I96" s="349"/>
      <c r="J96" s="82" t="s">
        <v>46</v>
      </c>
      <c r="K96" s="83"/>
      <c r="L96" s="83"/>
      <c r="M96" s="83"/>
      <c r="N96" s="93"/>
      <c r="O96" s="167"/>
      <c r="P96" s="126"/>
      <c r="Q96" s="437"/>
      <c r="R96" s="438"/>
      <c r="S96" s="438"/>
      <c r="T96" s="439"/>
    </row>
    <row r="97" spans="1:21" ht="23.45" customHeight="1" x14ac:dyDescent="0.25">
      <c r="A97" s="315"/>
      <c r="B97" s="318"/>
      <c r="C97" s="321"/>
      <c r="D97" s="324"/>
      <c r="E97" s="435"/>
      <c r="F97" s="348"/>
      <c r="G97" s="436"/>
      <c r="H97" s="436"/>
      <c r="I97" s="349"/>
      <c r="J97" s="82" t="s">
        <v>45</v>
      </c>
      <c r="K97" s="83">
        <v>2600</v>
      </c>
      <c r="L97" s="83"/>
      <c r="M97" s="83"/>
      <c r="N97" s="93">
        <v>2600</v>
      </c>
      <c r="O97" s="167"/>
      <c r="P97" s="126"/>
      <c r="Q97" s="437"/>
      <c r="R97" s="438"/>
      <c r="S97" s="438"/>
      <c r="T97" s="439"/>
    </row>
    <row r="98" spans="1:21" ht="21.75" customHeight="1" x14ac:dyDescent="0.25">
      <c r="A98" s="315"/>
      <c r="B98" s="318"/>
      <c r="C98" s="321"/>
      <c r="D98" s="324"/>
      <c r="E98" s="435"/>
      <c r="F98" s="348"/>
      <c r="G98" s="436"/>
      <c r="H98" s="436"/>
      <c r="I98" s="349"/>
      <c r="J98" s="82" t="s">
        <v>47</v>
      </c>
      <c r="K98" s="83"/>
      <c r="L98" s="83"/>
      <c r="M98" s="83"/>
      <c r="N98" s="93"/>
      <c r="O98" s="167"/>
      <c r="P98" s="126"/>
      <c r="Q98" s="437"/>
      <c r="R98" s="438"/>
      <c r="S98" s="438"/>
      <c r="T98" s="439"/>
    </row>
    <row r="99" spans="1:21" x14ac:dyDescent="0.25">
      <c r="A99" s="315"/>
      <c r="B99" s="318"/>
      <c r="C99" s="321"/>
      <c r="D99" s="324"/>
      <c r="E99" s="435"/>
      <c r="F99" s="348"/>
      <c r="G99" s="436"/>
      <c r="H99" s="436"/>
      <c r="I99" s="349"/>
      <c r="J99" s="82" t="s">
        <v>48</v>
      </c>
      <c r="K99" s="83">
        <v>14400</v>
      </c>
      <c r="L99" s="83"/>
      <c r="M99" s="83"/>
      <c r="N99" s="93">
        <v>14400</v>
      </c>
      <c r="O99" s="167"/>
      <c r="P99" s="93"/>
      <c r="Q99" s="437"/>
      <c r="R99" s="438"/>
      <c r="S99" s="438"/>
      <c r="T99" s="439"/>
    </row>
    <row r="100" spans="1:21" ht="22.5" customHeight="1" thickBot="1" x14ac:dyDescent="0.3">
      <c r="A100" s="264"/>
      <c r="B100" s="246"/>
      <c r="C100" s="33"/>
      <c r="D100" s="34"/>
      <c r="E100" s="35"/>
      <c r="F100" s="150"/>
      <c r="G100" s="36"/>
      <c r="H100" s="36"/>
      <c r="I100" s="37"/>
      <c r="J100" s="38" t="s">
        <v>31</v>
      </c>
      <c r="K100" s="39">
        <f t="shared" ref="K100:P100" si="26">SUM(K94,K95,K99,)</f>
        <v>15400</v>
      </c>
      <c r="L100" s="39">
        <f t="shared" si="26"/>
        <v>0</v>
      </c>
      <c r="M100" s="39">
        <f t="shared" si="26"/>
        <v>0</v>
      </c>
      <c r="N100" s="162">
        <f t="shared" si="26"/>
        <v>15400</v>
      </c>
      <c r="O100" s="163">
        <f t="shared" si="26"/>
        <v>0</v>
      </c>
      <c r="P100" s="39">
        <f t="shared" si="26"/>
        <v>0</v>
      </c>
      <c r="Q100" s="151"/>
      <c r="R100" s="164"/>
      <c r="S100" s="164"/>
      <c r="T100" s="165"/>
    </row>
    <row r="101" spans="1:21" ht="17.45" customHeight="1" thickBot="1" x14ac:dyDescent="0.3">
      <c r="A101" s="31" t="s">
        <v>20</v>
      </c>
      <c r="B101" s="32" t="s">
        <v>22</v>
      </c>
      <c r="C101" s="11" t="s">
        <v>34</v>
      </c>
      <c r="D101" s="47" t="s">
        <v>87</v>
      </c>
      <c r="E101" s="337" t="s">
        <v>60</v>
      </c>
      <c r="F101" s="338"/>
      <c r="G101" s="338"/>
      <c r="H101" s="338"/>
      <c r="I101" s="338"/>
      <c r="J101" s="339"/>
      <c r="K101" s="48">
        <f>SUM(K100)</f>
        <v>15400</v>
      </c>
      <c r="L101" s="48">
        <f t="shared" ref="L101:P101" si="27">SUM(L100)</f>
        <v>0</v>
      </c>
      <c r="M101" s="48">
        <f t="shared" si="27"/>
        <v>0</v>
      </c>
      <c r="N101" s="48">
        <f t="shared" si="27"/>
        <v>15400</v>
      </c>
      <c r="O101" s="48">
        <f t="shared" si="27"/>
        <v>0</v>
      </c>
      <c r="P101" s="48">
        <f t="shared" si="27"/>
        <v>0</v>
      </c>
      <c r="Q101" s="49"/>
      <c r="R101" s="50"/>
      <c r="S101" s="51"/>
      <c r="T101" s="52"/>
    </row>
    <row r="102" spans="1:21" ht="20.25" customHeight="1" thickBot="1" x14ac:dyDescent="0.3">
      <c r="A102" s="8" t="s">
        <v>20</v>
      </c>
      <c r="B102" s="46" t="s">
        <v>22</v>
      </c>
      <c r="C102" s="11" t="s">
        <v>34</v>
      </c>
      <c r="D102" s="60" t="s">
        <v>106</v>
      </c>
      <c r="E102" s="340" t="s">
        <v>163</v>
      </c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2"/>
    </row>
    <row r="103" spans="1:21" ht="30" customHeight="1" thickBot="1" x14ac:dyDescent="0.3">
      <c r="A103" s="8" t="s">
        <v>20</v>
      </c>
      <c r="B103" s="59" t="s">
        <v>22</v>
      </c>
      <c r="C103" s="17" t="s">
        <v>34</v>
      </c>
      <c r="D103" s="18" t="s">
        <v>106</v>
      </c>
      <c r="E103" s="19" t="s">
        <v>22</v>
      </c>
      <c r="F103" s="20" t="s">
        <v>117</v>
      </c>
      <c r="G103" s="21"/>
      <c r="H103" s="21"/>
      <c r="I103" s="21" t="s">
        <v>118</v>
      </c>
      <c r="J103" s="154"/>
      <c r="K103" s="140"/>
      <c r="L103" s="140"/>
      <c r="M103" s="140"/>
      <c r="N103" s="141"/>
      <c r="O103" s="142"/>
      <c r="P103" s="71"/>
      <c r="Q103" s="143"/>
      <c r="R103" s="155"/>
      <c r="S103" s="155"/>
      <c r="T103" s="156"/>
    </row>
    <row r="104" spans="1:21" ht="22.5" customHeight="1" x14ac:dyDescent="0.25">
      <c r="A104" s="343"/>
      <c r="B104" s="344"/>
      <c r="C104" s="345"/>
      <c r="D104" s="346"/>
      <c r="E104" s="347"/>
      <c r="F104" s="305" t="s">
        <v>119</v>
      </c>
      <c r="G104" s="349" t="s">
        <v>120</v>
      </c>
      <c r="H104" s="349" t="s">
        <v>121</v>
      </c>
      <c r="I104" s="349" t="s">
        <v>118</v>
      </c>
      <c r="J104" s="82" t="s">
        <v>29</v>
      </c>
      <c r="K104" s="83"/>
      <c r="L104" s="83"/>
      <c r="M104" s="83"/>
      <c r="N104" s="126"/>
      <c r="O104" s="127"/>
      <c r="P104" s="86"/>
      <c r="Q104" s="350" t="s">
        <v>122</v>
      </c>
      <c r="R104" s="331">
        <v>1</v>
      </c>
      <c r="S104" s="331">
        <v>0</v>
      </c>
      <c r="T104" s="334">
        <v>0</v>
      </c>
    </row>
    <row r="105" spans="1:21" ht="19.149999999999999" customHeight="1" x14ac:dyDescent="0.25">
      <c r="A105" s="316"/>
      <c r="B105" s="319"/>
      <c r="C105" s="345"/>
      <c r="D105" s="346"/>
      <c r="E105" s="347"/>
      <c r="F105" s="348"/>
      <c r="G105" s="349"/>
      <c r="H105" s="349"/>
      <c r="I105" s="349"/>
      <c r="J105" s="82" t="s">
        <v>69</v>
      </c>
      <c r="K105" s="83">
        <v>182000</v>
      </c>
      <c r="L105" s="83"/>
      <c r="M105" s="84"/>
      <c r="N105" s="93">
        <v>182000</v>
      </c>
      <c r="O105" s="127"/>
      <c r="P105" s="86"/>
      <c r="Q105" s="351"/>
      <c r="R105" s="332"/>
      <c r="S105" s="332"/>
      <c r="T105" s="335"/>
    </row>
    <row r="106" spans="1:21" ht="15" customHeight="1" x14ac:dyDescent="0.25">
      <c r="A106" s="147"/>
      <c r="B106" s="98"/>
      <c r="C106" s="99"/>
      <c r="D106" s="100"/>
      <c r="E106" s="101"/>
      <c r="F106" s="102"/>
      <c r="G106" s="103"/>
      <c r="H106" s="103"/>
      <c r="I106" s="103"/>
      <c r="J106" s="104" t="s">
        <v>49</v>
      </c>
      <c r="K106" s="105">
        <f t="shared" ref="K106:P106" si="28">SUM(K104,K105)</f>
        <v>182000</v>
      </c>
      <c r="L106" s="105">
        <f t="shared" si="28"/>
        <v>0</v>
      </c>
      <c r="M106" s="105">
        <f t="shared" si="28"/>
        <v>0</v>
      </c>
      <c r="N106" s="148">
        <f t="shared" si="28"/>
        <v>182000</v>
      </c>
      <c r="O106" s="149">
        <f t="shared" si="28"/>
        <v>0</v>
      </c>
      <c r="P106" s="105">
        <f t="shared" si="28"/>
        <v>0</v>
      </c>
      <c r="Q106" s="108"/>
      <c r="R106" s="104"/>
      <c r="S106" s="104"/>
      <c r="T106" s="168"/>
      <c r="U106" s="75"/>
    </row>
    <row r="107" spans="1:21" ht="15" customHeight="1" x14ac:dyDescent="0.25">
      <c r="A107" s="314"/>
      <c r="B107" s="317"/>
      <c r="C107" s="345"/>
      <c r="D107" s="346"/>
      <c r="E107" s="347"/>
      <c r="F107" s="305" t="s">
        <v>123</v>
      </c>
      <c r="G107" s="349" t="s">
        <v>124</v>
      </c>
      <c r="H107" s="349" t="s">
        <v>125</v>
      </c>
      <c r="I107" s="349" t="s">
        <v>118</v>
      </c>
      <c r="J107" s="82" t="s">
        <v>29</v>
      </c>
      <c r="K107" s="83"/>
      <c r="L107" s="83"/>
      <c r="M107" s="83"/>
      <c r="N107" s="126"/>
      <c r="O107" s="167"/>
      <c r="P107" s="126"/>
      <c r="Q107" s="350" t="s">
        <v>126</v>
      </c>
      <c r="R107" s="331">
        <v>1</v>
      </c>
      <c r="S107" s="331">
        <v>0</v>
      </c>
      <c r="T107" s="334">
        <v>0</v>
      </c>
    </row>
    <row r="108" spans="1:21" x14ac:dyDescent="0.25">
      <c r="A108" s="315"/>
      <c r="B108" s="318"/>
      <c r="C108" s="345"/>
      <c r="D108" s="346"/>
      <c r="E108" s="347"/>
      <c r="F108" s="348"/>
      <c r="G108" s="349"/>
      <c r="H108" s="349"/>
      <c r="I108" s="349"/>
      <c r="J108" s="145" t="s">
        <v>69</v>
      </c>
      <c r="K108" s="83">
        <v>300000</v>
      </c>
      <c r="L108" s="83"/>
      <c r="M108" s="83"/>
      <c r="N108" s="93">
        <v>300000</v>
      </c>
      <c r="O108" s="94"/>
      <c r="P108" s="199"/>
      <c r="Q108" s="351"/>
      <c r="R108" s="332"/>
      <c r="S108" s="332"/>
      <c r="T108" s="335"/>
    </row>
    <row r="109" spans="1:21" ht="19.899999999999999" customHeight="1" x14ac:dyDescent="0.25">
      <c r="A109" s="315"/>
      <c r="B109" s="318"/>
      <c r="C109" s="345"/>
      <c r="D109" s="346"/>
      <c r="E109" s="347"/>
      <c r="F109" s="348"/>
      <c r="G109" s="349"/>
      <c r="H109" s="349"/>
      <c r="I109" s="349"/>
      <c r="J109" s="82" t="s">
        <v>47</v>
      </c>
      <c r="K109" s="83"/>
      <c r="L109" s="83"/>
      <c r="M109" s="83"/>
      <c r="N109" s="93"/>
      <c r="O109" s="94"/>
      <c r="P109" s="199"/>
      <c r="Q109" s="351"/>
      <c r="R109" s="332"/>
      <c r="S109" s="332"/>
      <c r="T109" s="335"/>
    </row>
    <row r="110" spans="1:21" x14ac:dyDescent="0.25">
      <c r="A110" s="316"/>
      <c r="B110" s="319"/>
      <c r="C110" s="345"/>
      <c r="D110" s="346"/>
      <c r="E110" s="347"/>
      <c r="F110" s="348"/>
      <c r="G110" s="349"/>
      <c r="H110" s="349"/>
      <c r="I110" s="349"/>
      <c r="J110" s="146" t="s">
        <v>48</v>
      </c>
      <c r="K110" s="92"/>
      <c r="L110" s="92"/>
      <c r="M110" s="92"/>
      <c r="N110" s="93"/>
      <c r="O110" s="94"/>
      <c r="P110" s="131"/>
      <c r="Q110" s="362"/>
      <c r="R110" s="333"/>
      <c r="S110" s="333"/>
      <c r="T110" s="336"/>
    </row>
    <row r="111" spans="1:21" x14ac:dyDescent="0.25">
      <c r="A111" s="147"/>
      <c r="B111" s="98"/>
      <c r="C111" s="99"/>
      <c r="D111" s="100"/>
      <c r="E111" s="101"/>
      <c r="F111" s="102"/>
      <c r="G111" s="103"/>
      <c r="H111" s="103"/>
      <c r="I111" s="103"/>
      <c r="J111" s="104" t="s">
        <v>49</v>
      </c>
      <c r="K111" s="105">
        <f t="shared" ref="K111:P111" si="29">SUM(K107,K108,K109,K110,)</f>
        <v>300000</v>
      </c>
      <c r="L111" s="105">
        <f t="shared" si="29"/>
        <v>0</v>
      </c>
      <c r="M111" s="105">
        <f t="shared" si="29"/>
        <v>0</v>
      </c>
      <c r="N111" s="148">
        <f t="shared" si="29"/>
        <v>300000</v>
      </c>
      <c r="O111" s="149">
        <f t="shared" si="29"/>
        <v>0</v>
      </c>
      <c r="P111" s="105">
        <f t="shared" si="29"/>
        <v>0</v>
      </c>
      <c r="Q111" s="132"/>
      <c r="R111" s="159"/>
      <c r="S111" s="159"/>
      <c r="T111" s="160"/>
    </row>
    <row r="112" spans="1:21" x14ac:dyDescent="0.25">
      <c r="A112" s="314"/>
      <c r="B112" s="317"/>
      <c r="C112" s="320"/>
      <c r="D112" s="323"/>
      <c r="E112" s="354"/>
      <c r="F112" s="305" t="s">
        <v>127</v>
      </c>
      <c r="G112" s="356" t="s">
        <v>128</v>
      </c>
      <c r="H112" s="356" t="s">
        <v>129</v>
      </c>
      <c r="I112" s="356" t="s">
        <v>130</v>
      </c>
      <c r="J112" s="82" t="s">
        <v>29</v>
      </c>
      <c r="K112" s="83">
        <v>7200</v>
      </c>
      <c r="L112" s="83"/>
      <c r="M112" s="83"/>
      <c r="N112" s="126">
        <v>7200</v>
      </c>
      <c r="O112" s="167"/>
      <c r="P112" s="86"/>
      <c r="Q112" s="350" t="s">
        <v>55</v>
      </c>
      <c r="R112" s="366">
        <v>1</v>
      </c>
      <c r="S112" s="366">
        <v>0</v>
      </c>
      <c r="T112" s="454">
        <v>0</v>
      </c>
    </row>
    <row r="113" spans="1:20" x14ac:dyDescent="0.25">
      <c r="A113" s="315"/>
      <c r="B113" s="318"/>
      <c r="C113" s="321"/>
      <c r="D113" s="324"/>
      <c r="E113" s="435"/>
      <c r="F113" s="348"/>
      <c r="G113" s="436"/>
      <c r="H113" s="436"/>
      <c r="I113" s="436"/>
      <c r="J113" s="82" t="s">
        <v>69</v>
      </c>
      <c r="K113" s="83">
        <v>14800</v>
      </c>
      <c r="L113" s="83"/>
      <c r="M113" s="83"/>
      <c r="N113" s="126">
        <v>14800</v>
      </c>
      <c r="O113" s="167"/>
      <c r="P113" s="86"/>
      <c r="Q113" s="351"/>
      <c r="R113" s="367"/>
      <c r="S113" s="367"/>
      <c r="T113" s="454"/>
    </row>
    <row r="114" spans="1:20" x14ac:dyDescent="0.25">
      <c r="A114" s="315"/>
      <c r="B114" s="318"/>
      <c r="C114" s="322"/>
      <c r="D114" s="325"/>
      <c r="E114" s="355"/>
      <c r="F114" s="306"/>
      <c r="G114" s="357"/>
      <c r="H114" s="357"/>
      <c r="I114" s="357"/>
      <c r="J114" s="145" t="s">
        <v>48</v>
      </c>
      <c r="K114" s="83"/>
      <c r="L114" s="83"/>
      <c r="M114" s="83"/>
      <c r="N114" s="93"/>
      <c r="O114" s="94"/>
      <c r="P114" s="95"/>
      <c r="Q114" s="351"/>
      <c r="R114" s="368"/>
      <c r="S114" s="368"/>
      <c r="T114" s="454"/>
    </row>
    <row r="115" spans="1:20" x14ac:dyDescent="0.25">
      <c r="A115" s="147"/>
      <c r="B115" s="98"/>
      <c r="C115" s="99"/>
      <c r="D115" s="100"/>
      <c r="E115" s="101"/>
      <c r="F115" s="102"/>
      <c r="G115" s="103"/>
      <c r="H115" s="103"/>
      <c r="I115" s="103"/>
      <c r="J115" s="104" t="s">
        <v>49</v>
      </c>
      <c r="K115" s="105">
        <f t="shared" ref="K115:P115" si="30">SUM(K112, K113,K114,)</f>
        <v>22000</v>
      </c>
      <c r="L115" s="105">
        <f t="shared" si="30"/>
        <v>0</v>
      </c>
      <c r="M115" s="105">
        <f t="shared" si="30"/>
        <v>0</v>
      </c>
      <c r="N115" s="148">
        <f t="shared" si="30"/>
        <v>22000</v>
      </c>
      <c r="O115" s="149">
        <f t="shared" si="30"/>
        <v>0</v>
      </c>
      <c r="P115" s="105">
        <f t="shared" si="30"/>
        <v>0</v>
      </c>
      <c r="Q115" s="108"/>
      <c r="R115" s="104"/>
      <c r="S115" s="104"/>
      <c r="T115" s="168"/>
    </row>
    <row r="116" spans="1:20" x14ac:dyDescent="0.25">
      <c r="A116" s="314"/>
      <c r="B116" s="317"/>
      <c r="C116" s="345"/>
      <c r="D116" s="346"/>
      <c r="E116" s="347"/>
      <c r="F116" s="305" t="s">
        <v>164</v>
      </c>
      <c r="G116" s="349" t="s">
        <v>124</v>
      </c>
      <c r="H116" s="349" t="s">
        <v>165</v>
      </c>
      <c r="I116" s="349" t="s">
        <v>100</v>
      </c>
      <c r="J116" s="145" t="s">
        <v>29</v>
      </c>
      <c r="K116" s="83"/>
      <c r="L116" s="83"/>
      <c r="M116" s="83"/>
      <c r="N116" s="126"/>
      <c r="O116" s="127"/>
      <c r="P116" s="86"/>
      <c r="Q116" s="350" t="s">
        <v>55</v>
      </c>
      <c r="R116" s="366">
        <v>0</v>
      </c>
      <c r="S116" s="366">
        <v>0</v>
      </c>
      <c r="T116" s="334">
        <v>0</v>
      </c>
    </row>
    <row r="117" spans="1:20" x14ac:dyDescent="0.25">
      <c r="A117" s="315"/>
      <c r="B117" s="318"/>
      <c r="C117" s="345"/>
      <c r="D117" s="346"/>
      <c r="E117" s="347"/>
      <c r="F117" s="348"/>
      <c r="G117" s="349"/>
      <c r="H117" s="349"/>
      <c r="I117" s="349"/>
      <c r="J117" s="145" t="s">
        <v>45</v>
      </c>
      <c r="K117" s="83"/>
      <c r="L117" s="83"/>
      <c r="M117" s="83"/>
      <c r="N117" s="93"/>
      <c r="O117" s="94"/>
      <c r="P117" s="199"/>
      <c r="Q117" s="351"/>
      <c r="R117" s="367"/>
      <c r="S117" s="367"/>
      <c r="T117" s="335"/>
    </row>
    <row r="118" spans="1:20" x14ac:dyDescent="0.25">
      <c r="A118" s="316"/>
      <c r="B118" s="319"/>
      <c r="C118" s="345"/>
      <c r="D118" s="346"/>
      <c r="E118" s="347"/>
      <c r="F118" s="348"/>
      <c r="G118" s="349"/>
      <c r="H118" s="349"/>
      <c r="I118" s="349"/>
      <c r="J118" s="146" t="s">
        <v>48</v>
      </c>
      <c r="K118" s="92"/>
      <c r="L118" s="92"/>
      <c r="M118" s="92"/>
      <c r="N118" s="93"/>
      <c r="O118" s="94"/>
      <c r="P118" s="131"/>
      <c r="Q118" s="362"/>
      <c r="R118" s="368"/>
      <c r="S118" s="368"/>
      <c r="T118" s="336"/>
    </row>
    <row r="119" spans="1:20" x14ac:dyDescent="0.25">
      <c r="A119" s="147"/>
      <c r="B119" s="98"/>
      <c r="C119" s="99"/>
      <c r="D119" s="100"/>
      <c r="E119" s="101"/>
      <c r="F119" s="102"/>
      <c r="G119" s="103"/>
      <c r="H119" s="103"/>
      <c r="I119" s="103"/>
      <c r="J119" s="104" t="s">
        <v>49</v>
      </c>
      <c r="K119" s="105">
        <f t="shared" ref="K119:P119" si="31">SUM(K116,K117,K118,)</f>
        <v>0</v>
      </c>
      <c r="L119" s="105">
        <f t="shared" si="31"/>
        <v>0</v>
      </c>
      <c r="M119" s="105">
        <f t="shared" si="31"/>
        <v>0</v>
      </c>
      <c r="N119" s="148">
        <f t="shared" si="31"/>
        <v>0</v>
      </c>
      <c r="O119" s="149">
        <f t="shared" si="31"/>
        <v>0</v>
      </c>
      <c r="P119" s="105">
        <f t="shared" si="31"/>
        <v>0</v>
      </c>
      <c r="Q119" s="243"/>
      <c r="R119" s="244"/>
      <c r="S119" s="244"/>
      <c r="T119" s="245"/>
    </row>
    <row r="120" spans="1:20" ht="18" x14ac:dyDescent="0.25">
      <c r="A120" s="147"/>
      <c r="B120" s="98"/>
      <c r="C120" s="77"/>
      <c r="D120" s="78"/>
      <c r="E120" s="79"/>
      <c r="F120" s="80" t="s">
        <v>131</v>
      </c>
      <c r="G120" s="81" t="s">
        <v>132</v>
      </c>
      <c r="H120" s="81" t="s">
        <v>59</v>
      </c>
      <c r="I120" s="81" t="s">
        <v>118</v>
      </c>
      <c r="J120" s="82" t="s">
        <v>29</v>
      </c>
      <c r="K120" s="83">
        <v>2000</v>
      </c>
      <c r="L120" s="83"/>
      <c r="M120" s="83"/>
      <c r="N120" s="126">
        <v>2000</v>
      </c>
      <c r="O120" s="167">
        <v>2000</v>
      </c>
      <c r="P120" s="126">
        <v>2000</v>
      </c>
      <c r="Q120" s="87" t="s">
        <v>55</v>
      </c>
      <c r="R120" s="241">
        <v>0</v>
      </c>
      <c r="S120" s="241">
        <v>0</v>
      </c>
      <c r="T120" s="242">
        <v>1</v>
      </c>
    </row>
    <row r="121" spans="1:20" x14ac:dyDescent="0.25">
      <c r="A121" s="144"/>
      <c r="B121" s="76"/>
      <c r="C121" s="99"/>
      <c r="D121" s="201"/>
      <c r="E121" s="101"/>
      <c r="F121" s="102"/>
      <c r="G121" s="103"/>
      <c r="H121" s="103"/>
      <c r="I121" s="103"/>
      <c r="J121" s="104" t="s">
        <v>49</v>
      </c>
      <c r="K121" s="202">
        <f t="shared" ref="K121:P121" si="32">SUM(K120,)</f>
        <v>2000</v>
      </c>
      <c r="L121" s="105">
        <f t="shared" si="32"/>
        <v>0</v>
      </c>
      <c r="M121" s="202">
        <f t="shared" si="32"/>
        <v>0</v>
      </c>
      <c r="N121" s="203">
        <f t="shared" si="32"/>
        <v>2000</v>
      </c>
      <c r="O121" s="149">
        <f t="shared" si="32"/>
        <v>2000</v>
      </c>
      <c r="P121" s="202">
        <f t="shared" si="32"/>
        <v>2000</v>
      </c>
      <c r="Q121" s="108"/>
      <c r="R121" s="104"/>
      <c r="S121" s="104"/>
      <c r="T121" s="168"/>
    </row>
    <row r="122" spans="1:20" ht="15.75" thickBot="1" x14ac:dyDescent="0.3">
      <c r="A122" s="258"/>
      <c r="B122" s="200"/>
      <c r="C122" s="33"/>
      <c r="D122" s="34"/>
      <c r="E122" s="35"/>
      <c r="F122" s="150"/>
      <c r="G122" s="36"/>
      <c r="H122" s="36"/>
      <c r="I122" s="37"/>
      <c r="J122" s="38" t="s">
        <v>31</v>
      </c>
      <c r="K122" s="39">
        <f t="shared" ref="K122:P122" si="33">SUM(K103,K106,K111,K115,K119,K121)</f>
        <v>506000</v>
      </c>
      <c r="L122" s="39">
        <f t="shared" si="33"/>
        <v>0</v>
      </c>
      <c r="M122" s="39">
        <f t="shared" si="33"/>
        <v>0</v>
      </c>
      <c r="N122" s="39">
        <f t="shared" si="33"/>
        <v>506000</v>
      </c>
      <c r="O122" s="39">
        <f t="shared" si="33"/>
        <v>2000</v>
      </c>
      <c r="P122" s="39">
        <f t="shared" si="33"/>
        <v>2000</v>
      </c>
      <c r="Q122" s="151"/>
      <c r="R122" s="164"/>
      <c r="S122" s="164"/>
      <c r="T122" s="204"/>
    </row>
    <row r="123" spans="1:20" ht="15.75" thickBot="1" x14ac:dyDescent="0.3">
      <c r="A123" s="263" t="s">
        <v>20</v>
      </c>
      <c r="B123" s="207" t="s">
        <v>22</v>
      </c>
      <c r="C123" s="11" t="s">
        <v>34</v>
      </c>
      <c r="D123" s="60" t="s">
        <v>106</v>
      </c>
      <c r="E123" s="337" t="s">
        <v>60</v>
      </c>
      <c r="F123" s="338"/>
      <c r="G123" s="338"/>
      <c r="H123" s="338"/>
      <c r="I123" s="338"/>
      <c r="J123" s="339"/>
      <c r="K123" s="48">
        <f t="shared" ref="K123:P123" si="34">SUM(K122)</f>
        <v>506000</v>
      </c>
      <c r="L123" s="48">
        <f t="shared" si="34"/>
        <v>0</v>
      </c>
      <c r="M123" s="48">
        <f t="shared" si="34"/>
        <v>0</v>
      </c>
      <c r="N123" s="48">
        <f t="shared" si="34"/>
        <v>506000</v>
      </c>
      <c r="O123" s="48">
        <f t="shared" si="34"/>
        <v>2000</v>
      </c>
      <c r="P123" s="48">
        <f t="shared" si="34"/>
        <v>2000</v>
      </c>
      <c r="Q123" s="49"/>
      <c r="R123" s="50"/>
      <c r="S123" s="51"/>
      <c r="T123" s="52"/>
    </row>
    <row r="124" spans="1:20" ht="15.75" thickBot="1" x14ac:dyDescent="0.3">
      <c r="A124" s="263" t="s">
        <v>20</v>
      </c>
      <c r="B124" s="207" t="s">
        <v>22</v>
      </c>
      <c r="C124" s="11" t="s">
        <v>34</v>
      </c>
      <c r="D124" s="53"/>
      <c r="E124" s="371" t="s">
        <v>133</v>
      </c>
      <c r="F124" s="372"/>
      <c r="G124" s="372"/>
      <c r="H124" s="372"/>
      <c r="I124" s="372"/>
      <c r="J124" s="373"/>
      <c r="K124" s="54">
        <f t="shared" ref="K124:P124" si="35">SUM(K35,K47,K64,K92,K101,K123,)</f>
        <v>1114800</v>
      </c>
      <c r="L124" s="54">
        <f t="shared" si="35"/>
        <v>108500</v>
      </c>
      <c r="M124" s="54">
        <f t="shared" si="35"/>
        <v>0</v>
      </c>
      <c r="N124" s="54">
        <f t="shared" si="35"/>
        <v>1006300</v>
      </c>
      <c r="O124" s="54">
        <f t="shared" si="35"/>
        <v>813000</v>
      </c>
      <c r="P124" s="54">
        <f t="shared" si="35"/>
        <v>813000</v>
      </c>
      <c r="Q124" s="205"/>
      <c r="R124" s="206"/>
      <c r="S124" s="57"/>
      <c r="T124" s="58"/>
    </row>
    <row r="125" spans="1:20" ht="15.75" thickBot="1" x14ac:dyDescent="0.3">
      <c r="A125" s="265" t="s">
        <v>20</v>
      </c>
      <c r="B125" s="250" t="s">
        <v>22</v>
      </c>
      <c r="C125" s="207"/>
      <c r="D125" s="208"/>
      <c r="E125" s="451" t="s">
        <v>31</v>
      </c>
      <c r="F125" s="452"/>
      <c r="G125" s="452"/>
      <c r="H125" s="452"/>
      <c r="I125" s="452"/>
      <c r="J125" s="453"/>
      <c r="K125" s="209">
        <f t="shared" ref="K125:P125" si="36">SUM(K14,K124)</f>
        <v>1119800</v>
      </c>
      <c r="L125" s="209">
        <f t="shared" si="36"/>
        <v>113500</v>
      </c>
      <c r="M125" s="209">
        <f t="shared" si="36"/>
        <v>0</v>
      </c>
      <c r="N125" s="209">
        <f t="shared" si="36"/>
        <v>1006300</v>
      </c>
      <c r="O125" s="209">
        <f t="shared" si="36"/>
        <v>818000</v>
      </c>
      <c r="P125" s="209">
        <f t="shared" si="36"/>
        <v>818000</v>
      </c>
      <c r="Q125" s="210"/>
      <c r="R125" s="211"/>
      <c r="S125" s="212"/>
      <c r="T125" s="213"/>
    </row>
    <row r="126" spans="1:20" ht="15.75" thickBot="1" x14ac:dyDescent="0.3">
      <c r="A126" s="8" t="s">
        <v>135</v>
      </c>
      <c r="B126" s="377" t="s">
        <v>136</v>
      </c>
      <c r="C126" s="377"/>
      <c r="D126" s="377"/>
      <c r="E126" s="377"/>
      <c r="F126" s="377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  <c r="S126" s="377"/>
      <c r="T126" s="378"/>
    </row>
    <row r="127" spans="1:20" ht="15.75" thickBot="1" x14ac:dyDescent="0.3">
      <c r="A127" s="8" t="s">
        <v>135</v>
      </c>
      <c r="B127" s="10" t="s">
        <v>34</v>
      </c>
      <c r="C127" s="448" t="s">
        <v>167</v>
      </c>
      <c r="D127" s="449"/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49"/>
      <c r="Q127" s="449"/>
      <c r="R127" s="449"/>
      <c r="S127" s="449"/>
      <c r="T127" s="450"/>
    </row>
    <row r="128" spans="1:20" ht="15.75" thickBot="1" x14ac:dyDescent="0.3">
      <c r="A128" s="8" t="s">
        <v>135</v>
      </c>
      <c r="B128" s="10" t="s">
        <v>34</v>
      </c>
      <c r="C128" s="11" t="s">
        <v>22</v>
      </c>
      <c r="D128" s="383" t="s">
        <v>137</v>
      </c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5"/>
    </row>
    <row r="129" spans="1:20" ht="15.75" thickBot="1" x14ac:dyDescent="0.3">
      <c r="A129" s="12" t="s">
        <v>135</v>
      </c>
      <c r="B129" s="13" t="s">
        <v>34</v>
      </c>
      <c r="C129" s="14" t="s">
        <v>22</v>
      </c>
      <c r="D129" s="15" t="s">
        <v>22</v>
      </c>
      <c r="E129" s="340" t="s">
        <v>138</v>
      </c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2"/>
    </row>
    <row r="130" spans="1:20" x14ac:dyDescent="0.25">
      <c r="A130" s="472" t="s">
        <v>135</v>
      </c>
      <c r="B130" s="344" t="s">
        <v>34</v>
      </c>
      <c r="C130" s="473" t="s">
        <v>22</v>
      </c>
      <c r="D130" s="324" t="s">
        <v>22</v>
      </c>
      <c r="E130" s="435" t="s">
        <v>70</v>
      </c>
      <c r="F130" s="447" t="s">
        <v>142</v>
      </c>
      <c r="G130" s="436" t="s">
        <v>143</v>
      </c>
      <c r="H130" s="436" t="s">
        <v>144</v>
      </c>
      <c r="I130" s="436" t="s">
        <v>140</v>
      </c>
      <c r="J130" s="198" t="s">
        <v>29</v>
      </c>
      <c r="K130" s="68"/>
      <c r="L130" s="68"/>
      <c r="M130" s="68"/>
      <c r="N130" s="166"/>
      <c r="O130" s="220"/>
      <c r="P130" s="195"/>
      <c r="Q130" s="455"/>
      <c r="R130" s="457"/>
      <c r="S130" s="457"/>
      <c r="T130" s="459"/>
    </row>
    <row r="131" spans="1:20" x14ac:dyDescent="0.25">
      <c r="A131" s="462"/>
      <c r="B131" s="319"/>
      <c r="C131" s="322"/>
      <c r="D131" s="325"/>
      <c r="E131" s="355"/>
      <c r="F131" s="353"/>
      <c r="G131" s="357"/>
      <c r="H131" s="357"/>
      <c r="I131" s="357"/>
      <c r="J131" s="91" t="s">
        <v>141</v>
      </c>
      <c r="K131" s="92">
        <v>30300</v>
      </c>
      <c r="L131" s="92">
        <v>30300</v>
      </c>
      <c r="M131" s="92"/>
      <c r="N131" s="93"/>
      <c r="O131" s="94">
        <v>30300</v>
      </c>
      <c r="P131" s="95">
        <v>30300</v>
      </c>
      <c r="Q131" s="456"/>
      <c r="R131" s="458"/>
      <c r="S131" s="458"/>
      <c r="T131" s="460"/>
    </row>
    <row r="132" spans="1:20" x14ac:dyDescent="0.25">
      <c r="A132" s="461"/>
      <c r="B132" s="317"/>
      <c r="C132" s="320"/>
      <c r="D132" s="323"/>
      <c r="E132" s="354"/>
      <c r="F132" s="433" t="s">
        <v>145</v>
      </c>
      <c r="G132" s="356" t="s">
        <v>146</v>
      </c>
      <c r="H132" s="356" t="s">
        <v>144</v>
      </c>
      <c r="I132" s="436" t="s">
        <v>140</v>
      </c>
      <c r="J132" s="464"/>
      <c r="K132" s="466"/>
      <c r="L132" s="466"/>
      <c r="M132" s="466"/>
      <c r="N132" s="468"/>
      <c r="O132" s="470"/>
      <c r="P132" s="468"/>
      <c r="Q132" s="221" t="s">
        <v>55</v>
      </c>
      <c r="R132" s="222">
        <v>30</v>
      </c>
      <c r="S132" s="222">
        <v>30</v>
      </c>
      <c r="T132" s="223">
        <v>30</v>
      </c>
    </row>
    <row r="133" spans="1:20" x14ac:dyDescent="0.25">
      <c r="A133" s="462"/>
      <c r="B133" s="319"/>
      <c r="C133" s="322"/>
      <c r="D133" s="325"/>
      <c r="E133" s="355"/>
      <c r="F133" s="463"/>
      <c r="G133" s="357"/>
      <c r="H133" s="357"/>
      <c r="I133" s="357"/>
      <c r="J133" s="465"/>
      <c r="K133" s="467"/>
      <c r="L133" s="467"/>
      <c r="M133" s="467"/>
      <c r="N133" s="469"/>
      <c r="O133" s="471"/>
      <c r="P133" s="469"/>
      <c r="Q133" s="221" t="s">
        <v>147</v>
      </c>
      <c r="R133" s="222">
        <v>2500</v>
      </c>
      <c r="S133" s="222">
        <v>2500</v>
      </c>
      <c r="T133" s="223">
        <v>2500</v>
      </c>
    </row>
    <row r="134" spans="1:20" ht="18" x14ac:dyDescent="0.25">
      <c r="A134" s="97"/>
      <c r="B134" s="98"/>
      <c r="C134" s="99"/>
      <c r="D134" s="100"/>
      <c r="E134" s="224"/>
      <c r="F134" s="225" t="s">
        <v>168</v>
      </c>
      <c r="G134" s="81" t="s">
        <v>148</v>
      </c>
      <c r="H134" s="81"/>
      <c r="I134" s="81" t="s">
        <v>140</v>
      </c>
      <c r="J134" s="91"/>
      <c r="K134" s="92"/>
      <c r="L134" s="92"/>
      <c r="M134" s="92"/>
      <c r="N134" s="93"/>
      <c r="O134" s="181"/>
      <c r="P134" s="93"/>
      <c r="Q134" s="221" t="s">
        <v>147</v>
      </c>
      <c r="R134" s="222">
        <v>40</v>
      </c>
      <c r="S134" s="222">
        <v>50</v>
      </c>
      <c r="T134" s="223">
        <v>70</v>
      </c>
    </row>
    <row r="135" spans="1:20" ht="54" x14ac:dyDescent="0.25">
      <c r="A135" s="97"/>
      <c r="B135" s="98"/>
      <c r="C135" s="99"/>
      <c r="D135" s="100"/>
      <c r="E135" s="224"/>
      <c r="F135" s="269" t="s">
        <v>169</v>
      </c>
      <c r="G135" s="81" t="s">
        <v>148</v>
      </c>
      <c r="H135" s="81" t="s">
        <v>144</v>
      </c>
      <c r="I135" s="81" t="s">
        <v>140</v>
      </c>
      <c r="J135" s="91"/>
      <c r="K135" s="92"/>
      <c r="L135" s="92"/>
      <c r="M135" s="92"/>
      <c r="N135" s="93"/>
      <c r="O135" s="181"/>
      <c r="P135" s="93"/>
      <c r="Q135" s="221" t="s">
        <v>149</v>
      </c>
      <c r="R135" s="222">
        <v>150</v>
      </c>
      <c r="S135" s="222">
        <v>170</v>
      </c>
      <c r="T135" s="223">
        <v>200</v>
      </c>
    </row>
    <row r="136" spans="1:20" ht="27" x14ac:dyDescent="0.25">
      <c r="A136" s="97"/>
      <c r="B136" s="98"/>
      <c r="C136" s="99"/>
      <c r="D136" s="100"/>
      <c r="E136" s="224"/>
      <c r="F136" s="226" t="s">
        <v>150</v>
      </c>
      <c r="G136" s="81" t="s">
        <v>148</v>
      </c>
      <c r="H136" s="81" t="s">
        <v>144</v>
      </c>
      <c r="I136" s="81" t="s">
        <v>140</v>
      </c>
      <c r="J136" s="91"/>
      <c r="K136" s="92"/>
      <c r="L136" s="92"/>
      <c r="M136" s="92"/>
      <c r="N136" s="93"/>
      <c r="O136" s="181"/>
      <c r="P136" s="93"/>
      <c r="Q136" s="221" t="s">
        <v>151</v>
      </c>
      <c r="R136" s="222">
        <v>100</v>
      </c>
      <c r="S136" s="222">
        <v>120</v>
      </c>
      <c r="T136" s="223">
        <v>130</v>
      </c>
    </row>
    <row r="137" spans="1:20" x14ac:dyDescent="0.25">
      <c r="A137" s="461"/>
      <c r="B137" s="317"/>
      <c r="C137" s="320"/>
      <c r="D137" s="323"/>
      <c r="E137" s="354"/>
      <c r="F137" s="433" t="s">
        <v>152</v>
      </c>
      <c r="G137" s="356" t="s">
        <v>153</v>
      </c>
      <c r="H137" s="356" t="s">
        <v>139</v>
      </c>
      <c r="I137" s="356" t="s">
        <v>140</v>
      </c>
      <c r="J137" s="464"/>
      <c r="K137" s="466"/>
      <c r="L137" s="466"/>
      <c r="M137" s="466"/>
      <c r="N137" s="468"/>
      <c r="O137" s="470"/>
      <c r="P137" s="468"/>
      <c r="Q137" s="221" t="s">
        <v>154</v>
      </c>
      <c r="R137" s="222">
        <v>5</v>
      </c>
      <c r="S137" s="222">
        <v>5</v>
      </c>
      <c r="T137" s="223">
        <v>5</v>
      </c>
    </row>
    <row r="138" spans="1:20" ht="21" x14ac:dyDescent="0.25">
      <c r="A138" s="462"/>
      <c r="B138" s="319"/>
      <c r="C138" s="322"/>
      <c r="D138" s="325"/>
      <c r="E138" s="355"/>
      <c r="F138" s="463"/>
      <c r="G138" s="357"/>
      <c r="H138" s="357"/>
      <c r="I138" s="357"/>
      <c r="J138" s="465"/>
      <c r="K138" s="467"/>
      <c r="L138" s="467"/>
      <c r="M138" s="467"/>
      <c r="N138" s="469"/>
      <c r="O138" s="471"/>
      <c r="P138" s="469"/>
      <c r="Q138" s="221" t="s">
        <v>155</v>
      </c>
      <c r="R138" s="222">
        <v>100</v>
      </c>
      <c r="S138" s="222">
        <v>100</v>
      </c>
      <c r="T138" s="223">
        <v>100</v>
      </c>
    </row>
    <row r="139" spans="1:20" ht="15.75" thickBot="1" x14ac:dyDescent="0.3">
      <c r="A139" s="111"/>
      <c r="B139" s="112"/>
      <c r="C139" s="113"/>
      <c r="D139" s="114"/>
      <c r="E139" s="115"/>
      <c r="F139" s="116"/>
      <c r="G139" s="117"/>
      <c r="H139" s="37"/>
      <c r="I139" s="117"/>
      <c r="J139" s="118" t="s">
        <v>31</v>
      </c>
      <c r="K139" s="119">
        <f>SUM(K130,K131)</f>
        <v>30300</v>
      </c>
      <c r="L139" s="119">
        <f t="shared" ref="L139:P139" si="37">SUM(L130,L131)</f>
        <v>30300</v>
      </c>
      <c r="M139" s="119">
        <f t="shared" si="37"/>
        <v>0</v>
      </c>
      <c r="N139" s="162">
        <f t="shared" si="37"/>
        <v>0</v>
      </c>
      <c r="O139" s="240">
        <f t="shared" si="37"/>
        <v>30300</v>
      </c>
      <c r="P139" s="119">
        <f t="shared" si="37"/>
        <v>30300</v>
      </c>
      <c r="Q139" s="120"/>
      <c r="R139" s="218"/>
      <c r="S139" s="218"/>
      <c r="T139" s="219"/>
    </row>
    <row r="140" spans="1:20" ht="21" x14ac:dyDescent="0.25">
      <c r="A140" s="277" t="s">
        <v>135</v>
      </c>
      <c r="B140" s="278" t="s">
        <v>34</v>
      </c>
      <c r="C140" s="17" t="s">
        <v>22</v>
      </c>
      <c r="D140" s="18" t="s">
        <v>22</v>
      </c>
      <c r="E140" s="19" t="s">
        <v>106</v>
      </c>
      <c r="F140" s="276" t="s">
        <v>156</v>
      </c>
      <c r="G140" s="21" t="s">
        <v>41</v>
      </c>
      <c r="H140" s="234"/>
      <c r="I140" s="21" t="s">
        <v>43</v>
      </c>
      <c r="J140" s="139"/>
      <c r="K140" s="140"/>
      <c r="L140" s="140"/>
      <c r="M140" s="140"/>
      <c r="N140" s="141"/>
      <c r="O140" s="142"/>
      <c r="P140" s="71"/>
      <c r="Q140" s="143"/>
      <c r="R140" s="217"/>
      <c r="S140" s="214"/>
      <c r="T140" s="215"/>
    </row>
    <row r="141" spans="1:20" ht="15.75" thickBot="1" x14ac:dyDescent="0.3">
      <c r="A141" s="270"/>
      <c r="B141" s="229"/>
      <c r="C141" s="230"/>
      <c r="D141" s="231"/>
      <c r="E141" s="232"/>
      <c r="F141" s="271"/>
      <c r="G141" s="233"/>
      <c r="H141" s="36"/>
      <c r="I141" s="233"/>
      <c r="J141" s="272" t="s">
        <v>31</v>
      </c>
      <c r="K141" s="119">
        <f>SUM(K140)</f>
        <v>0</v>
      </c>
      <c r="L141" s="119">
        <f t="shared" ref="L141:P141" si="38">SUM(L140)</f>
        <v>0</v>
      </c>
      <c r="M141" s="119">
        <f t="shared" si="38"/>
        <v>0</v>
      </c>
      <c r="N141" s="162">
        <f t="shared" si="38"/>
        <v>0</v>
      </c>
      <c r="O141" s="240">
        <f t="shared" si="38"/>
        <v>0</v>
      </c>
      <c r="P141" s="119">
        <f t="shared" si="38"/>
        <v>0</v>
      </c>
      <c r="Q141" s="273"/>
      <c r="R141" s="218"/>
      <c r="S141" s="267"/>
      <c r="T141" s="268"/>
    </row>
    <row r="142" spans="1:20" ht="15.75" thickBot="1" x14ac:dyDescent="0.3">
      <c r="A142" s="8" t="s">
        <v>135</v>
      </c>
      <c r="B142" s="46" t="s">
        <v>34</v>
      </c>
      <c r="C142" s="11" t="s">
        <v>22</v>
      </c>
      <c r="D142" s="47" t="s">
        <v>22</v>
      </c>
      <c r="E142" s="337" t="s">
        <v>32</v>
      </c>
      <c r="F142" s="338"/>
      <c r="G142" s="338"/>
      <c r="H142" s="338"/>
      <c r="I142" s="338"/>
      <c r="J142" s="339"/>
      <c r="K142" s="48">
        <f>SUM(K139,K141)</f>
        <v>30300</v>
      </c>
      <c r="L142" s="48">
        <f t="shared" ref="L142:P142" si="39">SUM(L139,L141)</f>
        <v>30300</v>
      </c>
      <c r="M142" s="48">
        <f t="shared" si="39"/>
        <v>0</v>
      </c>
      <c r="N142" s="48">
        <f t="shared" si="39"/>
        <v>0</v>
      </c>
      <c r="O142" s="48">
        <f t="shared" si="39"/>
        <v>30300</v>
      </c>
      <c r="P142" s="48">
        <f t="shared" si="39"/>
        <v>30300</v>
      </c>
      <c r="Q142" s="49"/>
      <c r="R142" s="50"/>
      <c r="S142" s="51"/>
      <c r="T142" s="52"/>
    </row>
    <row r="143" spans="1:20" ht="15.75" thickBot="1" x14ac:dyDescent="0.3">
      <c r="A143" s="8" t="s">
        <v>135</v>
      </c>
      <c r="B143" s="46" t="s">
        <v>34</v>
      </c>
      <c r="C143" s="11" t="s">
        <v>22</v>
      </c>
      <c r="D143" s="53"/>
      <c r="E143" s="371" t="s">
        <v>33</v>
      </c>
      <c r="F143" s="372"/>
      <c r="G143" s="372"/>
      <c r="H143" s="372"/>
      <c r="I143" s="372"/>
      <c r="J143" s="373"/>
      <c r="K143" s="54">
        <f>SUM(K142,)</f>
        <v>30300</v>
      </c>
      <c r="L143" s="54">
        <f t="shared" ref="L143:P143" si="40">SUM(L142,)</f>
        <v>30300</v>
      </c>
      <c r="M143" s="54">
        <f t="shared" si="40"/>
        <v>0</v>
      </c>
      <c r="N143" s="54">
        <f t="shared" si="40"/>
        <v>0</v>
      </c>
      <c r="O143" s="54">
        <f t="shared" si="40"/>
        <v>30300</v>
      </c>
      <c r="P143" s="54">
        <f t="shared" si="40"/>
        <v>30300</v>
      </c>
      <c r="Q143" s="55"/>
      <c r="R143" s="56"/>
      <c r="S143" s="57"/>
      <c r="T143" s="58"/>
    </row>
    <row r="144" spans="1:20" ht="15.75" thickBot="1" x14ac:dyDescent="0.3">
      <c r="A144" s="8" t="s">
        <v>135</v>
      </c>
      <c r="B144" s="46" t="s">
        <v>34</v>
      </c>
      <c r="C144" s="207"/>
      <c r="D144" s="208"/>
      <c r="E144" s="451" t="s">
        <v>31</v>
      </c>
      <c r="F144" s="452"/>
      <c r="G144" s="452"/>
      <c r="H144" s="452"/>
      <c r="I144" s="452"/>
      <c r="J144" s="453"/>
      <c r="K144" s="209">
        <f t="shared" ref="K144:P144" si="41">SUM(K143)</f>
        <v>30300</v>
      </c>
      <c r="L144" s="209">
        <f t="shared" si="41"/>
        <v>30300</v>
      </c>
      <c r="M144" s="209">
        <f t="shared" si="41"/>
        <v>0</v>
      </c>
      <c r="N144" s="209">
        <f t="shared" si="41"/>
        <v>0</v>
      </c>
      <c r="O144" s="209">
        <f t="shared" si="41"/>
        <v>30300</v>
      </c>
      <c r="P144" s="209">
        <f t="shared" si="41"/>
        <v>30300</v>
      </c>
      <c r="Q144" s="210"/>
      <c r="R144" s="211"/>
      <c r="S144" s="212"/>
      <c r="T144" s="213"/>
    </row>
  </sheetData>
  <mergeCells count="305">
    <mergeCell ref="E142:J142"/>
    <mergeCell ref="E143:J143"/>
    <mergeCell ref="E144:J144"/>
    <mergeCell ref="J137:J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Q130:Q131"/>
    <mergeCell ref="R130:R131"/>
    <mergeCell ref="S130:S131"/>
    <mergeCell ref="T130:T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E129:T129"/>
    <mergeCell ref="A107:A110"/>
    <mergeCell ref="B107:B110"/>
    <mergeCell ref="A112:A114"/>
    <mergeCell ref="B112:B114"/>
    <mergeCell ref="A116:A118"/>
    <mergeCell ref="B116:B118"/>
    <mergeCell ref="B126:T126"/>
    <mergeCell ref="C127:T127"/>
    <mergeCell ref="D128:T128"/>
    <mergeCell ref="E123:J123"/>
    <mergeCell ref="E124:J124"/>
    <mergeCell ref="E125:J125"/>
    <mergeCell ref="S112:S114"/>
    <mergeCell ref="T112:T114"/>
    <mergeCell ref="C116:C118"/>
    <mergeCell ref="D116:D118"/>
    <mergeCell ref="E116:E118"/>
    <mergeCell ref="F116:F118"/>
    <mergeCell ref="B18:B20"/>
    <mergeCell ref="A18:A20"/>
    <mergeCell ref="A50:A53"/>
    <mergeCell ref="B50:B53"/>
    <mergeCell ref="A68:A69"/>
    <mergeCell ref="B68:B69"/>
    <mergeCell ref="A71:A72"/>
    <mergeCell ref="B71:B72"/>
    <mergeCell ref="A26:A28"/>
    <mergeCell ref="B26:B28"/>
    <mergeCell ref="A30:A32"/>
    <mergeCell ref="B30:B32"/>
    <mergeCell ref="A38:A40"/>
    <mergeCell ref="B38:B40"/>
    <mergeCell ref="A76:A77"/>
    <mergeCell ref="B76:B77"/>
    <mergeCell ref="Q112:Q114"/>
    <mergeCell ref="R112:R114"/>
    <mergeCell ref="C107:C110"/>
    <mergeCell ref="D107:D110"/>
    <mergeCell ref="E107:E110"/>
    <mergeCell ref="F107:F110"/>
    <mergeCell ref="G107:G110"/>
    <mergeCell ref="H107:H110"/>
    <mergeCell ref="I107:I110"/>
    <mergeCell ref="Q107:Q110"/>
    <mergeCell ref="Q86:Q89"/>
    <mergeCell ref="R86:R89"/>
    <mergeCell ref="A86:A89"/>
    <mergeCell ref="B86:B89"/>
    <mergeCell ref="A95:A99"/>
    <mergeCell ref="B95:B99"/>
    <mergeCell ref="R107:R110"/>
    <mergeCell ref="C79:C80"/>
    <mergeCell ref="D79:D80"/>
    <mergeCell ref="E79:E80"/>
    <mergeCell ref="G116:G118"/>
    <mergeCell ref="H116:H118"/>
    <mergeCell ref="I116:I118"/>
    <mergeCell ref="Q116:Q118"/>
    <mergeCell ref="R116:R118"/>
    <mergeCell ref="S116:S118"/>
    <mergeCell ref="T116:T118"/>
    <mergeCell ref="C112:C114"/>
    <mergeCell ref="D112:D114"/>
    <mergeCell ref="E112:E114"/>
    <mergeCell ref="F112:F114"/>
    <mergeCell ref="G112:G114"/>
    <mergeCell ref="H112:H114"/>
    <mergeCell ref="I112:I114"/>
    <mergeCell ref="S86:S89"/>
    <mergeCell ref="T86:T89"/>
    <mergeCell ref="E93:T93"/>
    <mergeCell ref="C95:C99"/>
    <mergeCell ref="D95:D99"/>
    <mergeCell ref="E95:E99"/>
    <mergeCell ref="F95:F99"/>
    <mergeCell ref="G95:G99"/>
    <mergeCell ref="H95:H99"/>
    <mergeCell ref="I95:I99"/>
    <mergeCell ref="Q95:Q99"/>
    <mergeCell ref="R95:R99"/>
    <mergeCell ref="S95:S99"/>
    <mergeCell ref="T95:T99"/>
    <mergeCell ref="C86:C89"/>
    <mergeCell ref="D86:D89"/>
    <mergeCell ref="E86:E89"/>
    <mergeCell ref="F86:F89"/>
    <mergeCell ref="G86:G89"/>
    <mergeCell ref="H86:H89"/>
    <mergeCell ref="I86:I89"/>
    <mergeCell ref="E92:J92"/>
    <mergeCell ref="T26:T28"/>
    <mergeCell ref="C30:C32"/>
    <mergeCell ref="D30:D32"/>
    <mergeCell ref="E30:E32"/>
    <mergeCell ref="F30:F32"/>
    <mergeCell ref="S76:S77"/>
    <mergeCell ref="T76:T77"/>
    <mergeCell ref="T68:T69"/>
    <mergeCell ref="C71:C72"/>
    <mergeCell ref="D71:D72"/>
    <mergeCell ref="E71:E72"/>
    <mergeCell ref="F71:F72"/>
    <mergeCell ref="G71:G72"/>
    <mergeCell ref="H71:H72"/>
    <mergeCell ref="I71:I72"/>
    <mergeCell ref="C68:C69"/>
    <mergeCell ref="D68:D69"/>
    <mergeCell ref="E68:E69"/>
    <mergeCell ref="F68:F69"/>
    <mergeCell ref="G68:G69"/>
    <mergeCell ref="H68:H69"/>
    <mergeCell ref="I68:I69"/>
    <mergeCell ref="T30:T31"/>
    <mergeCell ref="E35:J35"/>
    <mergeCell ref="E36:T36"/>
    <mergeCell ref="C38:C40"/>
    <mergeCell ref="D38:D40"/>
    <mergeCell ref="E38:E40"/>
    <mergeCell ref="F38:F40"/>
    <mergeCell ref="G38:G40"/>
    <mergeCell ref="H38:H40"/>
    <mergeCell ref="I38:I40"/>
    <mergeCell ref="Q38:Q40"/>
    <mergeCell ref="R38:R40"/>
    <mergeCell ref="S38:S40"/>
    <mergeCell ref="T38:T40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Q5:T5"/>
    <mergeCell ref="K6:K7"/>
    <mergeCell ref="L6:M6"/>
    <mergeCell ref="N6:N7"/>
    <mergeCell ref="Q6:Q7"/>
    <mergeCell ref="R6:T6"/>
    <mergeCell ref="H5:H7"/>
    <mergeCell ref="I5:I7"/>
    <mergeCell ref="J5:J7"/>
    <mergeCell ref="K5:N5"/>
    <mergeCell ref="O5:O7"/>
    <mergeCell ref="P5:P7"/>
    <mergeCell ref="B8:T8"/>
    <mergeCell ref="A11:A12"/>
    <mergeCell ref="B11:B12"/>
    <mergeCell ref="D9:T9"/>
    <mergeCell ref="E10:T10"/>
    <mergeCell ref="C11:C12"/>
    <mergeCell ref="D11:D12"/>
    <mergeCell ref="E11:E12"/>
    <mergeCell ref="F11:F12"/>
    <mergeCell ref="G11:G12"/>
    <mergeCell ref="H11:H12"/>
    <mergeCell ref="I11:I12"/>
    <mergeCell ref="E14:J14"/>
    <mergeCell ref="D15:T15"/>
    <mergeCell ref="E16:T16"/>
    <mergeCell ref="C18:C22"/>
    <mergeCell ref="D18:D22"/>
    <mergeCell ref="E18:E22"/>
    <mergeCell ref="F18:F22"/>
    <mergeCell ref="G18:G22"/>
    <mergeCell ref="H18:H22"/>
    <mergeCell ref="I18:I22"/>
    <mergeCell ref="Q18:Q22"/>
    <mergeCell ref="R18:R22"/>
    <mergeCell ref="S18:S22"/>
    <mergeCell ref="T18:T22"/>
    <mergeCell ref="G30:G32"/>
    <mergeCell ref="H30:H32"/>
    <mergeCell ref="I30:I32"/>
    <mergeCell ref="Q30:Q31"/>
    <mergeCell ref="R30:R31"/>
    <mergeCell ref="S30:S31"/>
    <mergeCell ref="C26:C28"/>
    <mergeCell ref="D26:D28"/>
    <mergeCell ref="E26:E28"/>
    <mergeCell ref="F26:F28"/>
    <mergeCell ref="G26:G28"/>
    <mergeCell ref="H26:H28"/>
    <mergeCell ref="I26:I28"/>
    <mergeCell ref="Q26:Q28"/>
    <mergeCell ref="R26:R28"/>
    <mergeCell ref="S26:S28"/>
    <mergeCell ref="T107:T110"/>
    <mergeCell ref="E13:J13"/>
    <mergeCell ref="E101:J101"/>
    <mergeCell ref="E102:T102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Q104:Q105"/>
    <mergeCell ref="R104:R105"/>
    <mergeCell ref="S104:S105"/>
    <mergeCell ref="T104:T105"/>
    <mergeCell ref="E47:J47"/>
    <mergeCell ref="E48:T48"/>
    <mergeCell ref="C50:C53"/>
    <mergeCell ref="F42:F44"/>
    <mergeCell ref="G42:G44"/>
    <mergeCell ref="H42:H44"/>
    <mergeCell ref="T50:T53"/>
    <mergeCell ref="A42:A44"/>
    <mergeCell ref="B42:B44"/>
    <mergeCell ref="C42:C44"/>
    <mergeCell ref="D42:D44"/>
    <mergeCell ref="E42:E44"/>
    <mergeCell ref="Q42:Q44"/>
    <mergeCell ref="S42:S44"/>
    <mergeCell ref="R42:R44"/>
    <mergeCell ref="S107:S110"/>
    <mergeCell ref="E64:J64"/>
    <mergeCell ref="E65:T65"/>
    <mergeCell ref="C76:C77"/>
    <mergeCell ref="D76:D77"/>
    <mergeCell ref="E76:E77"/>
    <mergeCell ref="F76:F77"/>
    <mergeCell ref="G76:G77"/>
    <mergeCell ref="H76:H77"/>
    <mergeCell ref="I76:I77"/>
    <mergeCell ref="Q76:Q77"/>
    <mergeCell ref="R76:R77"/>
    <mergeCell ref="D50:D53"/>
    <mergeCell ref="E50:E53"/>
    <mergeCell ref="F50:F53"/>
    <mergeCell ref="G50:G53"/>
    <mergeCell ref="T42:T44"/>
    <mergeCell ref="F79:F80"/>
    <mergeCell ref="H79:H80"/>
    <mergeCell ref="G79:G80"/>
    <mergeCell ref="I79:I80"/>
    <mergeCell ref="Q79:Q80"/>
    <mergeCell ref="R79:R80"/>
    <mergeCell ref="S79:S80"/>
    <mergeCell ref="T79:T80"/>
    <mergeCell ref="I42:I44"/>
    <mergeCell ref="H50:H53"/>
    <mergeCell ref="I50:I53"/>
    <mergeCell ref="Q50:Q53"/>
    <mergeCell ref="R50:R53"/>
    <mergeCell ref="S50:S53"/>
    <mergeCell ref="Q68:Q69"/>
    <mergeCell ref="R68:R69"/>
    <mergeCell ref="S68:S69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2FAF-36AF-45A7-BD39-468AC6EA935B}">
  <dimension ref="A1:B12"/>
  <sheetViews>
    <sheetView workbookViewId="0">
      <selection activeCell="A11" sqref="A11"/>
    </sheetView>
  </sheetViews>
  <sheetFormatPr defaultRowHeight="15" x14ac:dyDescent="0.25"/>
  <cols>
    <col min="1" max="1" width="11" customWidth="1"/>
    <col min="2" max="2" width="63.140625" customWidth="1"/>
  </cols>
  <sheetData>
    <row r="1" spans="1:2" ht="20.25" thickBot="1" x14ac:dyDescent="0.35">
      <c r="A1" s="474" t="s">
        <v>174</v>
      </c>
      <c r="B1" s="474"/>
    </row>
    <row r="2" spans="1:2" ht="16.5" thickTop="1" thickBot="1" x14ac:dyDescent="0.3">
      <c r="A2" s="295" t="s">
        <v>175</v>
      </c>
      <c r="B2" s="296" t="s">
        <v>176</v>
      </c>
    </row>
    <row r="3" spans="1:2" x14ac:dyDescent="0.25">
      <c r="A3" s="297" t="s">
        <v>29</v>
      </c>
      <c r="B3" s="298" t="s">
        <v>177</v>
      </c>
    </row>
    <row r="4" spans="1:2" x14ac:dyDescent="0.25">
      <c r="A4" s="299" t="s">
        <v>178</v>
      </c>
      <c r="B4" s="300" t="s">
        <v>179</v>
      </c>
    </row>
    <row r="5" spans="1:2" x14ac:dyDescent="0.25">
      <c r="A5" s="299" t="s">
        <v>180</v>
      </c>
      <c r="B5" s="300" t="s">
        <v>181</v>
      </c>
    </row>
    <row r="6" spans="1:2" x14ac:dyDescent="0.25">
      <c r="A6" s="299" t="s">
        <v>45</v>
      </c>
      <c r="B6" s="300" t="s">
        <v>182</v>
      </c>
    </row>
    <row r="7" spans="1:2" x14ac:dyDescent="0.25">
      <c r="A7" s="299" t="s">
        <v>48</v>
      </c>
      <c r="B7" s="300" t="s">
        <v>183</v>
      </c>
    </row>
    <row r="8" spans="1:2" x14ac:dyDescent="0.25">
      <c r="A8" s="299" t="s">
        <v>141</v>
      </c>
      <c r="B8" s="300" t="s">
        <v>184</v>
      </c>
    </row>
    <row r="9" spans="1:2" x14ac:dyDescent="0.25">
      <c r="A9" s="299" t="s">
        <v>172</v>
      </c>
      <c r="B9" s="300" t="s">
        <v>185</v>
      </c>
    </row>
    <row r="10" spans="1:2" x14ac:dyDescent="0.25">
      <c r="A10" s="299" t="s">
        <v>69</v>
      </c>
      <c r="B10" s="300" t="s">
        <v>186</v>
      </c>
    </row>
    <row r="11" spans="1:2" x14ac:dyDescent="0.25">
      <c r="A11" s="299" t="s">
        <v>187</v>
      </c>
      <c r="B11" s="300" t="s">
        <v>188</v>
      </c>
    </row>
    <row r="12" spans="1:2" ht="15.75" thickBot="1" x14ac:dyDescent="0.3">
      <c r="A12" s="301" t="s">
        <v>189</v>
      </c>
      <c r="B12" s="302" t="s">
        <v>190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07 programa</vt:lpstr>
      <vt:lpstr>Asignavimų šaltiniai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2022-01-24T13:28:09Z</dcterms:created>
  <dcterms:modified xsi:type="dcterms:W3CDTF">2023-01-11T07:18:32Z</dcterms:modified>
</cp:coreProperties>
</file>